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 activeTab="1"/>
  </bookViews>
  <sheets>
    <sheet name="ห้องอาจารย์" sheetId="9" r:id="rId1"/>
    <sheet name="คะแนนรวมห้องอาจารย์" sheetId="2" r:id="rId2"/>
    <sheet name="ห้องคณบดี" sheetId="7" r:id="rId3"/>
    <sheet name="พื้นที่ส่วนกลาง" sheetId="8" r:id="rId4"/>
    <sheet name="คะแนนสรุปพื้นที่ส่วนกลาง" sheetId="1" r:id="rId5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8" i="9" l="1"/>
  <c r="AC11" i="9"/>
  <c r="AC12" i="9"/>
  <c r="AC13" i="9"/>
  <c r="AC14" i="9"/>
  <c r="AC15" i="9"/>
  <c r="AC19" i="9"/>
  <c r="AC21" i="9"/>
  <c r="AC22" i="9"/>
  <c r="AC23" i="9"/>
  <c r="AC24" i="9"/>
  <c r="AC25" i="9"/>
  <c r="AC27" i="9"/>
  <c r="AC31" i="9"/>
  <c r="AC32" i="9"/>
  <c r="AC34" i="9"/>
  <c r="AC35" i="9"/>
  <c r="AC7" i="9"/>
  <c r="C25" i="8" l="1"/>
  <c r="D25" i="8" s="1"/>
  <c r="B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33" i="1" l="1"/>
  <c r="D34" i="1" s="1"/>
  <c r="D35" i="1" s="1"/>
  <c r="D36" i="1" s="1"/>
  <c r="D31" i="1"/>
  <c r="J6" i="7"/>
  <c r="L6" i="7"/>
  <c r="J7" i="7"/>
  <c r="L7" i="7"/>
  <c r="J8" i="7"/>
  <c r="L8" i="7"/>
  <c r="J9" i="7"/>
  <c r="L9" i="7"/>
  <c r="J10" i="7"/>
  <c r="L10" i="7"/>
  <c r="J11" i="7"/>
  <c r="L11" i="7"/>
  <c r="J12" i="7"/>
  <c r="L12" i="7"/>
  <c r="L13" i="7"/>
  <c r="L15" i="7"/>
  <c r="J6" i="2"/>
  <c r="L6" i="2"/>
  <c r="J7" i="2"/>
  <c r="L7" i="2"/>
  <c r="J8" i="2"/>
  <c r="L8" i="2"/>
  <c r="J9" i="2"/>
  <c r="L9" i="2"/>
  <c r="J10" i="2"/>
  <c r="L10" i="2"/>
  <c r="J11" i="2"/>
  <c r="L11" i="2"/>
  <c r="J12" i="2"/>
  <c r="L12" i="2"/>
  <c r="L13" i="2"/>
  <c r="L15" i="2"/>
  <c r="L22" i="1"/>
  <c r="N22" i="1"/>
  <c r="L21" i="1"/>
  <c r="N21" i="1"/>
  <c r="L20" i="1"/>
  <c r="N20" i="1"/>
  <c r="L13" i="1"/>
  <c r="N13" i="1"/>
  <c r="L23" i="1"/>
  <c r="N23" i="1"/>
  <c r="L24" i="1"/>
  <c r="N24" i="1"/>
  <c r="L12" i="1"/>
  <c r="N12" i="1"/>
  <c r="L11" i="1"/>
  <c r="N11" i="1"/>
  <c r="L9" i="1"/>
  <c r="N9" i="1"/>
  <c r="L16" i="7"/>
  <c r="L19" i="1"/>
  <c r="N19" i="1"/>
  <c r="L18" i="1"/>
  <c r="N18" i="1"/>
  <c r="L17" i="1"/>
  <c r="N17" i="1"/>
  <c r="L16" i="1"/>
  <c r="N16" i="1"/>
  <c r="L15" i="1"/>
  <c r="N15" i="1"/>
  <c r="L14" i="1"/>
  <c r="N14" i="1"/>
  <c r="L10" i="1"/>
  <c r="N10" i="1"/>
  <c r="L8" i="1"/>
  <c r="N8" i="1"/>
  <c r="L7" i="1"/>
  <c r="N7" i="1"/>
  <c r="L6" i="1"/>
  <c r="N6" i="1"/>
  <c r="L25" i="1"/>
  <c r="L27" i="1"/>
  <c r="D32" i="1"/>
  <c r="L16" i="2"/>
  <c r="L28" i="1"/>
</calcChain>
</file>

<file path=xl/sharedStrings.xml><?xml version="1.0" encoding="utf-8"?>
<sst xmlns="http://schemas.openxmlformats.org/spreadsheetml/2006/main" count="210" uniqueCount="151">
  <si>
    <t>ที่</t>
  </si>
  <si>
    <t>มาตรฐาน</t>
  </si>
  <si>
    <t>รวมคะแนน</t>
  </si>
  <si>
    <t>บอร์ด 5ส ประจำหน่วยงาน</t>
  </si>
  <si>
    <t>ป้ายบ่งชี้</t>
  </si>
  <si>
    <t xml:space="preserve">โต๊ะทำงานและเคาน์เตอร์ </t>
  </si>
  <si>
    <t>ตู้เก็บเอกสาร</t>
  </si>
  <si>
    <t>แฟ้มเอกสาร</t>
  </si>
  <si>
    <t>คอมพิวเตอร์ตั้งโต๊ะ</t>
  </si>
  <si>
    <t>อุปกรณ์สำนักงาน (โทรศัพท์/โทรสาร/พรินเตอร์/เครื่องถ่ายเอกสาร)</t>
  </si>
  <si>
    <t>ห้องประชุม</t>
  </si>
  <si>
    <t>ห้องรับแขก/มุมรับแขก</t>
  </si>
  <si>
    <t>แผงสวิทซ์ไฟ</t>
  </si>
  <si>
    <t>เครื่องปรับอากาศ</t>
  </si>
  <si>
    <t>ห้อง/พื้นที่เก็บของสำนักงาน</t>
  </si>
  <si>
    <t>ห้องเตรียมอาหาร/พื้นที่เตรียมอาหาร</t>
  </si>
  <si>
    <t>ตู้/พื้นที่/ห้องจัดเก็บอุปกรณ์ทำความสะอาด</t>
  </si>
  <si>
    <t>ห้องควบคุมระบบไฟฟ้า เครื่องปรับอากาศ และระบบอินเทอร์เน็ต</t>
  </si>
  <si>
    <t>การดูแลถังดับเพลิง</t>
  </si>
  <si>
    <t>ตู้น้ำดื่ม</t>
  </si>
  <si>
    <t>ถังขยะ</t>
  </si>
  <si>
    <t>ห้องสุขา</t>
  </si>
  <si>
    <t>รวมจำนวนคะแนนที่ได้รับ</t>
  </si>
  <si>
    <t>ระดับคะแนนเฉลี่ยที่ได้รับ</t>
  </si>
  <si>
    <t>ระดับการตรวจประเมิน</t>
  </si>
  <si>
    <t>ป้ายชื่อ</t>
  </si>
  <si>
    <t>โต๊ะทำงาน</t>
  </si>
  <si>
    <t>โทรศัพท์</t>
  </si>
  <si>
    <t xml:space="preserve"> (1) คะแนนเฉลี่ยรวมสำนักงาน</t>
  </si>
  <si>
    <t xml:space="preserve">     คิดเป็น 70%(3.5 คะแนน)</t>
  </si>
  <si>
    <t xml:space="preserve"> (2) คะแนนเฉลี่ยรวม ห้องคณาจารย์ </t>
  </si>
  <si>
    <t xml:space="preserve">     คิดเป็น 30%(1.5 คะแนน)</t>
  </si>
  <si>
    <t xml:space="preserve">  คะแนนรวม 5 แนนคิดเป็น 100%</t>
  </si>
  <si>
    <t>จำนวนข้อ NA ในแต่ละมาตรฐาน</t>
  </si>
  <si>
    <t>คะแนน</t>
  </si>
  <si>
    <t>จำนวนมาตรฐาน</t>
  </si>
  <si>
    <t>รวมจำนวนมาตรฐานที่ปฏิบัติได้</t>
  </si>
  <si>
    <t>จำนวน NA ในแต่ละมาตรฐาน</t>
  </si>
  <si>
    <t>คะแนนเฉลี่ย</t>
  </si>
  <si>
    <t>สรุปผลคะแนนหน่วยงาน</t>
  </si>
  <si>
    <t>การจัดเก็บเอกสาร</t>
  </si>
  <si>
    <t>คะแนนมี 3 ระดับ ได้แก่ 1 คะแนน 0.5 คะแนน 0 คะแนน</t>
  </si>
  <si>
    <t>คะแนนมี 3 ระดับได้แก่ 1 คะแนน 0.5 คะแนน 0 คะแนน</t>
  </si>
  <si>
    <t>รายงานผลการเกิดอุบัติเหตุ /เวลา</t>
  </si>
  <si>
    <t>จำนวนครั้ง</t>
  </si>
  <si>
    <t xml:space="preserve"> คะแนนมี 3 ระดับได้แก่ 1 คะแนน 0.5 คะแนน 0 คะแนน</t>
  </si>
  <si>
    <t>N/A</t>
  </si>
  <si>
    <t>ขาดชื่อผู้รับผิดชอบจากหน่วยบริการกลาง</t>
  </si>
  <si>
    <t>ประเมินตนเอง พื้นที่ส่วนกลางสำนักวิชาเภสัชศาสตร์</t>
  </si>
  <si>
    <t>คะแนนเต็ม</t>
  </si>
  <si>
    <t>คะแนนจากการประเมิน</t>
  </si>
  <si>
    <t>คิดเป็น (%)</t>
  </si>
  <si>
    <t>หมายเหตุ</t>
  </si>
  <si>
    <t>๑.            มาตรฐานกลาง บอร์ด 5ส ประจำหน่วยงาน</t>
  </si>
  <si>
    <t>๒.            มาตรฐานกลาง ป้ายบ่งชี้</t>
  </si>
  <si>
    <t xml:space="preserve">๓.            มาตรฐานกลาง โต๊ะทำงานและเคาน์เตอร์ </t>
  </si>
  <si>
    <t>๔.            มาตรฐานกลาง ตู้เก็บเอกสาร</t>
  </si>
  <si>
    <t>๕.            มาตรฐานกลาง แฟ้มเอกสาร</t>
  </si>
  <si>
    <t>๖.            มาตรฐานกลาง คอมพิวเตอร์ตั้งโต๊ะ</t>
  </si>
  <si>
    <t>๗.           มาตรฐานกลาง อุปกรณ์สำนักงาน (โทรศัพท์/โทรสาร/พรินเตอร์/เครื่องถ่ายเอกสาร)</t>
  </si>
  <si>
    <t>๘.            มาตรฐานกลาง ห้องประชุม</t>
  </si>
  <si>
    <t>๙.            มาตรฐานกลาง ห้องรับแขก/มุมรับแขก</t>
  </si>
  <si>
    <t>๑๐.       มาตรฐานกลาง แผงสวิทซ์ไฟ</t>
  </si>
  <si>
    <t>๑๑.       มาตรฐานกลาง เครื่องปรับอากาศ</t>
  </si>
  <si>
    <t>๑๒.       มาตรฐานกลาง ห้อง/พื้นที่เก็บของสำนักงาน</t>
  </si>
  <si>
    <t>๑๓.       มาตรฐานกลาง ห้องเตรียมอาหาร/พื้นที่เตรียมอาหาร</t>
  </si>
  <si>
    <t>๑๔.       มาตรฐานกลาง ตู้/พื้นที่/ห้องจัดเก็บอุปกรณ์ทำความสะอาด</t>
  </si>
  <si>
    <t>๑๕.       มาตรฐานกลาง ห้องควบคุมระบบไฟฟ้า เครื่องปรับอากาศ และระบบเครือข่าย</t>
  </si>
  <si>
    <t>๑๖.       มาตรฐานกลาง การดูแลถังดับเพลิง</t>
  </si>
  <si>
    <t>๑๗.      มาตรฐานกลาง ตู้น้ำดื่ม</t>
  </si>
  <si>
    <t>๑๘.       มาตรฐานกลาง ถังขยะ</t>
  </si>
  <si>
    <t>๑๙.       มาตรฐานกลาง ห้องสุขา</t>
  </si>
  <si>
    <t>รวม</t>
  </si>
  <si>
    <t>เดือน</t>
  </si>
  <si>
    <t xml:space="preserve">กพ. </t>
  </si>
  <si>
    <t>เมษ</t>
  </si>
  <si>
    <t>มิย</t>
  </si>
  <si>
    <t>สค</t>
  </si>
  <si>
    <t>คะแนนรวม</t>
  </si>
  <si>
    <t>คะแนนรวมห้องอาจารย์</t>
  </si>
  <si>
    <t>เจ้าของห้อง</t>
  </si>
  <si>
    <t>ข้อที่</t>
  </si>
  <si>
    <t>คะแนน(20)</t>
  </si>
  <si>
    <t>ข้อเนอแนะ</t>
  </si>
  <si>
    <t>อาจารย์สาวิตรี เหล่าไพบูลย์กุล</t>
  </si>
  <si>
    <t>NA</t>
  </si>
  <si>
    <t>จัดทำป้ายแสดงรายการเอกสารในตู้เพิ่มเติม</t>
  </si>
  <si>
    <t>ผศ.ดร.น้ำฟ้า เสริมแก้ว</t>
  </si>
  <si>
    <t>จัดทำป้ายแสดงรายการเอกสารในตู้เพิ่มเติม,จัดเก็บสายไฟให้เรียบร้อยขึ้น, ติดหมายเลขโทรศัพท์,ถังขยะเก็บไว้ในห้อง</t>
  </si>
  <si>
    <t>ผศ.ดร.สุปรียา ยืนยงสวัสดิ์</t>
  </si>
  <si>
    <t>อาจารย์ ดร.ฉวีวรรณ คล่องศิริเวช</t>
  </si>
  <si>
    <t>จัดทำป้ายระบุพื้นที่อุปกรณ์สำนักงาน,จัดทำป้ายแสดงรายการเอกสารในตู้เพิ่มเติม,จัดเก็บสายไฟให้เรียบร้อยขึ้น,เพิ่มป้ายระสิ่งของ เช่น ที่แขวนชุดครุย</t>
  </si>
  <si>
    <t>อาจารย์ ดร.บุญส่ง หวังสินทวีกุล</t>
  </si>
  <si>
    <t>มีของใช้ส่วนตัวปะปนกับวัสดุสำนักงาน, แฟ้มยังไม่เรียบร้อยไม่มีตรามหาลัย, ไม่มีฝาปิดเคสCPU,ไม่มีป้ายชี้ตำแหน่งที่ตั้งถังขยะ</t>
  </si>
  <si>
    <t>อาจารย์ ดร.ปาจรีย์ ศักดิเศรษฐ์</t>
  </si>
  <si>
    <t>มีของใช้ส่วนตัวปะปนกับชั้นวางหนังสือ เช่น ชุดชงชา กาต้มน้ำร้อน,จัดทำป้ายแสดงรายการเอกสารในตู้เพิ่มเติม</t>
  </si>
  <si>
    <t>อาจารย์ธนวัฒน์ คงยศ</t>
  </si>
  <si>
    <t>มีของใช้ส่วนตัวปะปนกับวัสดุสำนักงาน, จัดทำป้ายแสดงรายการเอกสารในตู้เพิ่มเติมและมีของใช้ส่วนตัววางปะปนอยู่,จัดเก็บสายไฟให้เรียบร้อยขึ้น</t>
  </si>
  <si>
    <t>อาจารย์ ดร.จิราพร ชินกุลพิทักษ์</t>
  </si>
  <si>
    <t>ตู้เก็บเอกสารควรจัดเก็บให้เรียบร้อยมากกว่านี้,สันแฟ้มยังไม่เรียบรอยบางแฟ้ม</t>
  </si>
  <si>
    <t>อาจารย์เทวา จึงวัฒนกิจ</t>
  </si>
  <si>
    <t>จัดทำป้ายแสดงรายการเอกสารในตู้,การจัดวางเอกสารยังไม่เป็นระเบียบ,สันแฟ้มมีไม่ครบทุกแฟ้ม,จัดเก็บสายไฟให้เรียบร้อยขึ้น</t>
  </si>
  <si>
    <t>อาจารย์ฐาปนีย์ ชินวงค์</t>
  </si>
  <si>
    <t>จัดเก็บสายไฟให้เรียบร้อยขึ้น</t>
  </si>
  <si>
    <t>อาจารย์ธมลวรรณ หวังอนุตตร</t>
  </si>
  <si>
    <t>อาจารย์ศุภลักษณ์ ไพศาล</t>
  </si>
  <si>
    <t>ลดตู้ของใช้ส่วนตัวให้เหลือเพียง1ตู้,มีของใช้ส่วนตัวปะปนอยู่กับตู้เก็บเอกสาร</t>
  </si>
  <si>
    <t>อาจารย์เปรมฤทัย ชัยเสนะ</t>
  </si>
  <si>
    <t>สันแฟ้มมีไม่ครบทุกแฟ้ม</t>
  </si>
  <si>
    <t>รศ.ดร.สมชาย สวัสดี</t>
  </si>
  <si>
    <t>สันแฟ้มไม่ถูกต้องตามมาตรฐาน 5ส,จัดเก็บสายไฟให้เรียบร้อยขึ้น,คอมพิวเตอร์วางใต้เครื่องปรับอากาศเจ้าของชี้แจงว่าห้องมีลักษณะเล็กและยาว</t>
  </si>
  <si>
    <t>ผศ.ดร.อภิชาต อธิไภริน</t>
  </si>
  <si>
    <t>มีของใช้ส่วนตัวปะปนกับชั้นวางเอกสาร, จัดวางเอกสารให้เป็นระเบียบมากว่านี้,สันแฟ้มยังไม่เรียบรอยบางแฟ้ม,จัดเก็บสายไฟให้เรียบร้อยขึ้น,ติดหมายเลขโทรศัพท์</t>
  </si>
  <si>
    <t>อาจารย์ ดร.ศิราณี ยงประเดิม</t>
  </si>
  <si>
    <t>เพิ่มป้ายระบุของใช้ส่วนตัว,มีของใช้ส่วนตัวปะปนกับวัสดุสำนักงาน,สันแฟ้มเอกสารยังไม่เป็นแบบเดียวกัน</t>
  </si>
  <si>
    <t>อาจารย์กันต์ฤทัย สังฆะโน</t>
  </si>
  <si>
    <t>จัดเก็บสายไฟให้เรียบร้อยขึ้น,จัดทำป้ายบ่งชี้ตำแหน่งถังขยะ</t>
  </si>
  <si>
    <t>อาจารย์ ดร.ธิพาพรรณ พลายด้วง</t>
  </si>
  <si>
    <t>มีของใช้ส่วนตัวปะปนกับวัสดุสำนักงาน,เพิ่มป้ายของใช้ส่วนตัว,ปิดป้ายระบุเอกสารในกล่อง,จัดเก็บสายไฟให้เรียบร้อยขึ้น</t>
  </si>
  <si>
    <t>อาจารย์ ดร.ธนัชพร แสงไฟ</t>
  </si>
  <si>
    <t>รศ.นพ.วีรวัฒน์ มหัทธนตระกูล</t>
  </si>
  <si>
    <t>มีปากกาเยอะเกินไป,จัดทำป้ายแสดงรายการเอกสารในตู้และของใช้ส่วนตัว</t>
  </si>
  <si>
    <t>ผศ.ดร.ชุติมา จันทรัตน์</t>
  </si>
  <si>
    <t>สันแฟ้มเอกสารยังไม่เป็นแบบเดียวกัน</t>
  </si>
  <si>
    <t>ผศ.ดร.นมนต์ หิรัญ</t>
  </si>
  <si>
    <t>เพิ่มป้ายระบุของใช้ส่วนตัว และบริเวณลิ้นชัก ,อุปกรณสำนักงานมีของใช้ปะปนอยู่ ,เพิ่มป้ายระบุเอกสาร และการจัดหมวดหมู่เอกสาร,เพิ่มรูปแบบสันแฟ้ม,เอาถุงพลาสติกออกจากสารคอมพิวเตอร์,เพิ่มการจัดเก็บสายไฟ,ป้ายสดงหมายเลขโทรศัพท์ ,เพิ่มป้ายวัสดุรอเคลื่อนย้าย ระบุป้ายชั้นวางหน้าห้อง</t>
  </si>
  <si>
    <t>ผศ.ดร.กิจจา สว่างเจริญ</t>
  </si>
  <si>
    <t>เพิ่มป้ายระบุของใช้ส่วนตัวเพิ่มเติม และแยกของใช่ส่วนตัวกับอุปกรณสำนักงาน ,ป้ายหน้าตู้ต้องตรงับเอก,เพิ่มสันแฟ้มให้เป็นรูปแบบเดียวกัน,เอาถุงพลาสติกออกจากสารคอมพิวเตอร์เพิ่มป้ายบ่งชี้เครื่องปรับอากาศและพัดลมและป้ายอุกรณ์สำนักงานที่วางอยู่บนโต๊ะ</t>
  </si>
  <si>
    <t>อาจารย์ ดร.เพชรรัตน์ บุญร่วมแก้ว</t>
  </si>
  <si>
    <t>แยกของใช้ส่วนตัวกับอุปกรณสำนักงาน,พบเจอกล่งใต้โต๊ะทำงาน,มีเอกสารจัดวางบนโต๊ะไม่เป็ยนระเบียบเรียบร้อย,แยกของใช้ส่วนตัวกับเอกสารที่อยู๋ภายในตู้เก็บเอกสาร และเพิ่มความเป็นะเบียบในการจัดวางเอกสาร,พบกระดาษโน๊ตติดอยู่ที่คอมพิวเตอร์ เพิ่มการจัดเก็บสายไฟ,เพิ่มการทำความสะอาดบริเวณพื้นห้องและโต๊ะคอมพิวเตอร์ รวมถึงการจัดเก็บเอกสารที่อยู่บนโต๊ะทำงาน และเพิ่มป้ายชื่อของใช้ส่วนตัว</t>
  </si>
  <si>
    <t>อาจารย์อรรถรัตน์ พัฒนวงศา</t>
  </si>
  <si>
    <t>เพิ่มป้ายระบุของใช้ส่วนตัว,แยกของใช้ส่วนตตัวออกจากอุปกรณสำนักงาน ใหนังสือวางบนโต๊ะทำงานเยอะเกินไป, การจัดเก็บเอกสารยังไม่เป็นระเบียบ วางหนังสือบนชั้นวางเยอะทำให้ชั้นวางชำรุด เพิ่มป้ายของใช้ส่วนตัวบริเวณชั้นวาง และคราบฝุ่นบนชั้นวาง,เพิ่มการจัดเก็บสายไฟ,เพิ่มป้ายบ่งชี้บอร์ดและกำจัดถุงดำ</t>
  </si>
  <si>
    <t>อาจารย์วรัชยา ช่วยกาญจน์</t>
  </si>
  <si>
    <t>-</t>
  </si>
  <si>
    <t>อาจารย์พรศิษย์ ไชยะ</t>
  </si>
  <si>
    <t>แยกของใช้ส่วนตัวกับอุปกรณ์สำนักงาน,ไม่ติดกระดาษโน๊ตบนเครื่องคอมพิวเตอร์,เพิ่มเติมการจัดเก็บสายไฟ,เพิ่มเติมป้ายบ่งชี้ถังขยะ</t>
  </si>
  <si>
    <t>อาจารย์ ดร.ทัศนี ชูเชื้อ</t>
  </si>
  <si>
    <t>แยกของใช้ส่วนตัวกับอุปกรณ์สำนักงาน,เพอ่มการจัดวางเอกสารให้เป็นระเบียบขึ้น,ไม่วางังขยะนอกห้อง,เพิ่มป้ายบ่งชี้ส่งของรอเคลื่อนย้าย</t>
  </si>
  <si>
    <t>อาจารย์อภิชญา ชนะวงศ์</t>
  </si>
  <si>
    <t>เพิ่มเติมป้ายระบุของใช้ส่วนตัวและแยกของใช้ส่วนตัวกับอุปกรณ์สำนักงาน,เพ่มการจัดเอกสารบนโต๊ะทำงาน,เพิ่มเติมการจัดหมวดหมู่เอกสารและการจัดสันแฟ้นให้เป็นในรูปแบบเดียวกัน,เพิ่มป้ายรณรงค์ลดพลังงาน ,เพิ่มป้ายระบุจุดวางร่ม</t>
  </si>
  <si>
    <t>อาจารย์ ดร.อรรถวดี แซ่หยุ่น</t>
  </si>
  <si>
    <t>เพิ่มเติมการจัดเก็บสายไฟและการจัดหมวดห่เอกสารบริเวณชั้นวาง</t>
  </si>
  <si>
    <t>อาจารย์ ดร.กรวิทย์ อยู่สกุล</t>
  </si>
  <si>
    <t>แยกของใช้ส่วนตัวกับอุปกรณสำนักงาน,เพิ่มเติมแฟ้มให้เป็นในรูปแบบเดียวกัน,เพิ่มการจัดเก็บสายไฟ,ป้ายบ่งชี้ถังขยะ,จุดวางรถจักยาน,จุดวางอุปกรทำแลป เพิ่มป้ายจุดวางกล่องด้านหลังห้อง</t>
  </si>
  <si>
    <t>ครั้งที่ 1 ประจำปี 2562 (เดือนมกราคม)</t>
  </si>
  <si>
    <t>ห้องอาจารย์</t>
  </si>
  <si>
    <t>คะแนนห้องคณบดี</t>
  </si>
  <si>
    <t>คะแนนส่วนกลาง</t>
  </si>
  <si>
    <t>คะแนนรวมส่วนกลาง</t>
  </si>
  <si>
    <t>สำนักวิชาเภสัชศาสตร์</t>
  </si>
  <si>
    <t>สำนักวิชาเภสัชศาสตร์คะแนนรวมห้องอาจารย์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</si>
</sst>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Tahoma"/>
      <family val="2"/>
      <scheme val="minor"/>
    </font>
    <font>
      <b/>
      <sz val="22"/>
      <color indexed="8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name val="TH SarabunPSK"/>
      <family val="2"/>
    </font>
    <font>
      <sz val="18"/>
      <color indexed="10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color indexed="10"/>
      <name val="TH SarabunPSK"/>
      <family val="2"/>
    </font>
    <font>
      <b/>
      <sz val="20"/>
      <color indexed="8"/>
      <name val="TH SarabunPSK"/>
      <family val="2"/>
    </font>
    <font>
      <sz val="11"/>
      <color indexed="8"/>
      <name val="Tahoma"/>
      <family val="2"/>
    </font>
    <font>
      <b/>
      <sz val="16"/>
      <color rgb="FF000000"/>
      <name val="TH SarabunIT๙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  <font>
      <sz val="18"/>
      <color theme="1"/>
      <name val="Calibri"/>
      <family val="2"/>
    </font>
    <font>
      <b/>
      <sz val="18"/>
      <color rgb="FFC00000"/>
      <name val="TH SarabunPSK"/>
      <family val="2"/>
    </font>
    <font>
      <b/>
      <sz val="18"/>
      <name val="TH SarabunPSK"/>
      <family val="2"/>
    </font>
    <font>
      <sz val="18"/>
      <color rgb="FF000000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0"/>
      </bottom>
      <diagonal/>
    </border>
    <border>
      <left/>
      <right style="thin">
        <color auto="1"/>
      </right>
      <top style="thin">
        <color auto="1"/>
      </top>
      <bottom style="medium">
        <color indexed="60"/>
      </bottom>
      <diagonal/>
    </border>
    <border>
      <left style="thin">
        <color auto="1"/>
      </left>
      <right/>
      <top/>
      <bottom style="medium">
        <color indexed="60"/>
      </bottom>
      <diagonal/>
    </border>
    <border>
      <left/>
      <right style="thin">
        <color auto="1"/>
      </right>
      <top/>
      <bottom style="medium">
        <color indexed="60"/>
      </bottom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81">
    <xf numFmtId="0" fontId="0" fillId="0" borderId="0" xfId="0"/>
    <xf numFmtId="0" fontId="2" fillId="0" borderId="25" xfId="0" applyFont="1" applyFill="1" applyBorder="1" applyAlignment="1">
      <alignment horizontal="center"/>
    </xf>
    <xf numFmtId="0" fontId="3" fillId="0" borderId="0" xfId="0" applyFont="1"/>
    <xf numFmtId="0" fontId="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2" fontId="7" fillId="3" borderId="2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/>
    <xf numFmtId="0" fontId="3" fillId="0" borderId="27" xfId="0" applyFont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/>
    <xf numFmtId="0" fontId="5" fillId="0" borderId="17" xfId="0" applyFont="1" applyBorder="1"/>
    <xf numFmtId="0" fontId="4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vertical="center" wrapText="1"/>
    </xf>
    <xf numFmtId="2" fontId="3" fillId="0" borderId="17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/>
    <xf numFmtId="0" fontId="11" fillId="0" borderId="0" xfId="0" applyFont="1" applyFill="1" applyBorder="1" applyAlignment="1">
      <alignment horizontal="left" vertical="center" indent="7"/>
    </xf>
    <xf numFmtId="0" fontId="13" fillId="0" borderId="0" xfId="0" applyFont="1"/>
    <xf numFmtId="0" fontId="12" fillId="0" borderId="17" xfId="0" applyFont="1" applyBorder="1"/>
    <xf numFmtId="0" fontId="13" fillId="0" borderId="17" xfId="0" applyFont="1" applyBorder="1"/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20" xfId="0" applyFont="1" applyBorder="1"/>
    <xf numFmtId="0" fontId="13" fillId="5" borderId="17" xfId="0" applyFont="1" applyFill="1" applyBorder="1"/>
    <xf numFmtId="0" fontId="13" fillId="5" borderId="0" xfId="0" applyFont="1" applyFill="1"/>
    <xf numFmtId="0" fontId="12" fillId="0" borderId="17" xfId="0" applyFont="1" applyBorder="1" applyAlignment="1">
      <alignment horizontal="center"/>
    </xf>
    <xf numFmtId="2" fontId="4" fillId="4" borderId="1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5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4" fillId="4" borderId="18" xfId="0" applyNumberFormat="1" applyFont="1" applyFill="1" applyBorder="1" applyAlignment="1">
      <alignment horizontal="center" vertical="center" wrapText="1"/>
    </xf>
    <xf numFmtId="2" fontId="4" fillId="4" borderId="19" xfId="0" applyNumberFormat="1" applyFont="1" applyFill="1" applyBorder="1" applyAlignment="1">
      <alignment horizontal="center" vertical="center" wrapText="1"/>
    </xf>
    <xf numFmtId="2" fontId="4" fillId="4" borderId="20" xfId="0" applyNumberFormat="1" applyFont="1" applyFill="1" applyBorder="1" applyAlignment="1">
      <alignment horizontal="center" vertical="center" wrapText="1"/>
    </xf>
    <xf numFmtId="2" fontId="4" fillId="4" borderId="21" xfId="0" applyNumberFormat="1" applyFont="1" applyFill="1" applyBorder="1" applyAlignment="1">
      <alignment horizontal="center" vertical="center" wrapText="1"/>
    </xf>
    <xf numFmtId="2" fontId="4" fillId="4" borderId="31" xfId="0" applyNumberFormat="1" applyFont="1" applyFill="1" applyBorder="1" applyAlignment="1">
      <alignment horizontal="center" vertical="center" wrapText="1"/>
    </xf>
    <xf numFmtId="2" fontId="4" fillId="4" borderId="22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2" fillId="0" borderId="42" xfId="0" applyFont="1" applyBorder="1" applyAlignment="1"/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2" fillId="0" borderId="30" xfId="0" applyFont="1" applyBorder="1" applyAlignment="1"/>
    <xf numFmtId="0" fontId="2" fillId="0" borderId="41" xfId="0" applyFont="1" applyBorder="1" applyAlignment="1"/>
    <xf numFmtId="0" fontId="7" fillId="0" borderId="4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5" fillId="0" borderId="17" xfId="0" applyFont="1" applyBorder="1"/>
    <xf numFmtId="0" fontId="15" fillId="0" borderId="17" xfId="0" applyFont="1" applyBorder="1" applyAlignment="1">
      <alignment horizontal="center"/>
    </xf>
    <xf numFmtId="0" fontId="16" fillId="0" borderId="17" xfId="0" applyFont="1" applyBorder="1"/>
    <xf numFmtId="0" fontId="3" fillId="0" borderId="15" xfId="0" applyFont="1" applyBorder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5" fillId="0" borderId="0" xfId="0" applyFont="1"/>
    <xf numFmtId="0" fontId="4" fillId="2" borderId="19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4" fillId="2" borderId="43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3" fillId="0" borderId="0" xfId="0" applyNumberFormat="1" applyFont="1"/>
    <xf numFmtId="0" fontId="6" fillId="0" borderId="0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2" fontId="17" fillId="3" borderId="24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/>
    <xf numFmtId="0" fontId="6" fillId="0" borderId="17" xfId="0" applyFont="1" applyBorder="1" applyAlignment="1">
      <alignment horizontal="left" vertical="center"/>
    </xf>
    <xf numFmtId="43" fontId="3" fillId="5" borderId="21" xfId="1" applyFont="1" applyFill="1" applyBorder="1" applyAlignment="1"/>
    <xf numFmtId="43" fontId="3" fillId="5" borderId="22" xfId="1" applyFont="1" applyFill="1" applyBorder="1" applyAlignment="1"/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43" fontId="2" fillId="0" borderId="18" xfId="1" applyFont="1" applyBorder="1" applyAlignment="1"/>
    <xf numFmtId="43" fontId="2" fillId="0" borderId="20" xfId="1" applyFont="1" applyBorder="1" applyAlignment="1"/>
    <xf numFmtId="0" fontId="6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43" fontId="3" fillId="5" borderId="18" xfId="1" applyFont="1" applyFill="1" applyBorder="1" applyAlignment="1"/>
    <xf numFmtId="43" fontId="3" fillId="5" borderId="20" xfId="1" applyFont="1" applyFill="1" applyBorder="1" applyAlignment="1"/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43" fontId="18" fillId="3" borderId="34" xfId="1" applyFont="1" applyFill="1" applyBorder="1" applyAlignment="1"/>
    <xf numFmtId="43" fontId="18" fillId="3" borderId="35" xfId="1" applyFont="1" applyFill="1" applyBorder="1" applyAlignment="1"/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8" fillId="3" borderId="38" xfId="0" applyFont="1" applyFill="1" applyBorder="1" applyAlignment="1">
      <alignment horizontal="center"/>
    </xf>
    <xf numFmtId="0" fontId="18" fillId="3" borderId="3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/>
    <xf numFmtId="0" fontId="3" fillId="0" borderId="20" xfId="0" applyFont="1" applyBorder="1"/>
    <xf numFmtId="0" fontId="3" fillId="0" borderId="13" xfId="0" applyFont="1" applyBorder="1" applyAlignment="1">
      <alignment horizontal="left"/>
    </xf>
    <xf numFmtId="0" fontId="3" fillId="0" borderId="14" xfId="0" applyFont="1" applyBorder="1"/>
    <xf numFmtId="0" fontId="16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left" vertical="center" indent="7"/>
    </xf>
    <xf numFmtId="2" fontId="16" fillId="0" borderId="17" xfId="0" applyNumberFormat="1" applyFont="1" applyBorder="1" applyAlignment="1">
      <alignment horizontal="center"/>
    </xf>
    <xf numFmtId="0" fontId="20" fillId="3" borderId="17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/>
    </xf>
    <xf numFmtId="2" fontId="16" fillId="3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3" fillId="0" borderId="13" xfId="0" applyNumberFormat="1" applyFont="1" applyBorder="1"/>
    <xf numFmtId="2" fontId="3" fillId="0" borderId="13" xfId="0" applyNumberFormat="1" applyFont="1" applyBorder="1"/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2" fontId="4" fillId="4" borderId="14" xfId="0" applyNumberFormat="1" applyFont="1" applyFill="1" applyBorder="1" applyAlignment="1">
      <alignment horizontal="center" vertical="center" wrapText="1"/>
    </xf>
    <xf numFmtId="2" fontId="4" fillId="4" borderId="4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346688</xdr:colOff>
      <xdr:row>5</xdr:row>
      <xdr:rowOff>131097</xdr:rowOff>
    </xdr:from>
    <xdr:to>
      <xdr:col>17</xdr:col>
      <xdr:colOff>562282</xdr:colOff>
      <xdr:row>7</xdr:row>
      <xdr:rowOff>71874</xdr:rowOff>
    </xdr:to>
    <xdr:sp macro="" textlink="">
      <xdr:nvSpPr>
        <xdr:cNvPr id="2" name="คำบรรยายภาพแบบวงรี 1"/>
        <xdr:cNvSpPr/>
      </xdr:nvSpPr>
      <xdr:spPr>
        <a:xfrm>
          <a:off x="12068583" y="1605936"/>
          <a:ext cx="2312630" cy="601382"/>
        </a:xfrm>
        <a:prstGeom prst="wedgeEllipse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100"/>
            <a:t>เช่น ในมาตรฐานที่ 1 มี </a:t>
          </a:r>
          <a:r>
            <a:rPr lang="en-US" sz="1100"/>
            <a:t>NA </a:t>
          </a:r>
          <a:r>
            <a:rPr lang="th-TH" sz="1100"/>
            <a:t>อยู่ 3 ข้อ ให้ใส่เลข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workbookViewId="0">
      <selection activeCell="B5" sqref="B5:AB5"/>
    </sheetView>
  </sheetViews>
  <sheetFormatPr defaultRowHeight="24" x14ac:dyDescent="0.55000000000000004"/>
  <cols>
    <col min="1" max="1" width="30.75" style="35" customWidth="1"/>
    <col min="2" max="3" width="9" style="35" customWidth="1"/>
    <col min="4" max="28" width="9" style="35"/>
    <col min="29" max="29" width="9" style="43"/>
    <col min="30" max="30" width="121.125" style="35" customWidth="1"/>
    <col min="31" max="16384" width="9" style="35"/>
  </cols>
  <sheetData>
    <row r="1" spans="1:30" ht="33" x14ac:dyDescent="0.75">
      <c r="A1" s="178" t="s">
        <v>149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30" ht="33" x14ac:dyDescent="0.55000000000000004">
      <c r="A2" s="180" t="s">
        <v>145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30" ht="27.75" x14ac:dyDescent="0.65">
      <c r="A3" s="169" t="s">
        <v>144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30" ht="27.75" x14ac:dyDescent="0.65">
      <c r="A4" s="169"/>
      <c r="B4" s="169"/>
      <c r="C4" s="169"/>
      <c r="D4" s="169"/>
      <c r="E4" s="169"/>
      <c r="F4" s="169"/>
      <c r="G4" s="169"/>
      <c r="H4" s="169"/>
      <c r="I4" s="169"/>
      <c r="J4" s="169"/>
    </row>
    <row r="5" spans="1:30" x14ac:dyDescent="0.55000000000000004">
      <c r="A5" s="48" t="s">
        <v>80</v>
      </c>
      <c r="B5" s="49" t="s">
        <v>81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50" t="s">
        <v>82</v>
      </c>
    </row>
    <row r="6" spans="1:30" x14ac:dyDescent="0.55000000000000004">
      <c r="A6" s="48"/>
      <c r="B6" s="44">
        <v>1</v>
      </c>
      <c r="C6" s="44">
        <v>2</v>
      </c>
      <c r="D6" s="44">
        <v>3</v>
      </c>
      <c r="E6" s="44">
        <v>4</v>
      </c>
      <c r="F6" s="44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  <c r="Y6" s="44">
        <v>24</v>
      </c>
      <c r="Z6" s="44">
        <v>25</v>
      </c>
      <c r="AA6" s="44">
        <v>26</v>
      </c>
      <c r="AB6" s="44">
        <v>27</v>
      </c>
      <c r="AC6" s="50"/>
      <c r="AD6" s="36" t="s">
        <v>83</v>
      </c>
    </row>
    <row r="7" spans="1:30" x14ac:dyDescent="0.55000000000000004">
      <c r="A7" s="37" t="s">
        <v>84</v>
      </c>
      <c r="B7" s="38">
        <v>1</v>
      </c>
      <c r="C7" s="38">
        <v>1</v>
      </c>
      <c r="D7" s="38">
        <v>1</v>
      </c>
      <c r="E7" s="38">
        <v>1</v>
      </c>
      <c r="F7" s="38">
        <v>1</v>
      </c>
      <c r="G7" s="38">
        <v>1</v>
      </c>
      <c r="H7" s="38">
        <v>1</v>
      </c>
      <c r="I7" s="38">
        <v>1</v>
      </c>
      <c r="J7" s="38">
        <v>1</v>
      </c>
      <c r="K7" s="38">
        <v>1</v>
      </c>
      <c r="L7" s="38">
        <v>1</v>
      </c>
      <c r="M7" s="38">
        <v>1</v>
      </c>
      <c r="N7" s="38">
        <v>1</v>
      </c>
      <c r="O7" s="38">
        <v>1</v>
      </c>
      <c r="P7" s="38">
        <v>1</v>
      </c>
      <c r="Q7" s="38">
        <v>1</v>
      </c>
      <c r="R7" s="38">
        <v>1</v>
      </c>
      <c r="S7" s="38">
        <v>1</v>
      </c>
      <c r="T7" s="38">
        <v>1</v>
      </c>
      <c r="U7" s="38">
        <v>1</v>
      </c>
      <c r="V7" s="38">
        <v>1</v>
      </c>
      <c r="W7" s="38">
        <v>1</v>
      </c>
      <c r="X7" s="38">
        <v>1</v>
      </c>
      <c r="Y7" s="38">
        <v>0</v>
      </c>
      <c r="Z7" s="38">
        <v>1</v>
      </c>
      <c r="AA7" s="38">
        <v>1</v>
      </c>
      <c r="AB7" s="38">
        <v>1</v>
      </c>
      <c r="AC7" s="42">
        <f>SUM(B7:AB7)</f>
        <v>26</v>
      </c>
      <c r="AD7" s="37" t="s">
        <v>86</v>
      </c>
    </row>
    <row r="8" spans="1:30" x14ac:dyDescent="0.55000000000000004">
      <c r="A8" s="37" t="s">
        <v>87</v>
      </c>
      <c r="B8" s="38">
        <v>1</v>
      </c>
      <c r="C8" s="38">
        <v>1</v>
      </c>
      <c r="D8" s="38">
        <v>1</v>
      </c>
      <c r="E8" s="38">
        <v>1</v>
      </c>
      <c r="F8" s="38">
        <v>1</v>
      </c>
      <c r="G8" s="38">
        <v>1</v>
      </c>
      <c r="H8" s="38">
        <v>1</v>
      </c>
      <c r="I8" s="38">
        <v>1</v>
      </c>
      <c r="J8" s="38">
        <v>1</v>
      </c>
      <c r="K8" s="38">
        <v>1</v>
      </c>
      <c r="L8" s="38">
        <v>1</v>
      </c>
      <c r="M8" s="38">
        <v>1</v>
      </c>
      <c r="N8" s="38">
        <v>1</v>
      </c>
      <c r="O8" s="38">
        <v>1</v>
      </c>
      <c r="P8" s="38">
        <v>1</v>
      </c>
      <c r="Q8" s="38">
        <v>1</v>
      </c>
      <c r="R8" s="38">
        <v>1</v>
      </c>
      <c r="S8" s="38">
        <v>1</v>
      </c>
      <c r="T8" s="38">
        <v>1</v>
      </c>
      <c r="U8" s="38">
        <v>1</v>
      </c>
      <c r="V8" s="38">
        <v>1</v>
      </c>
      <c r="W8" s="38">
        <v>1</v>
      </c>
      <c r="X8" s="38">
        <v>1</v>
      </c>
      <c r="Y8" s="38">
        <v>0</v>
      </c>
      <c r="Z8" s="38">
        <v>1</v>
      </c>
      <c r="AA8" s="38">
        <v>1</v>
      </c>
      <c r="AB8" s="38">
        <v>1</v>
      </c>
      <c r="AC8" s="42">
        <f t="shared" ref="AC8:AC35" si="0">SUM(B8:AB8)</f>
        <v>26</v>
      </c>
      <c r="AD8" s="37" t="s">
        <v>88</v>
      </c>
    </row>
    <row r="9" spans="1:30" x14ac:dyDescent="0.55000000000000004">
      <c r="A9" s="37" t="s">
        <v>89</v>
      </c>
      <c r="B9" s="38">
        <v>1</v>
      </c>
      <c r="C9" s="38">
        <v>1</v>
      </c>
      <c r="D9" s="38">
        <v>1</v>
      </c>
      <c r="E9" s="38">
        <v>1</v>
      </c>
      <c r="F9" s="38">
        <v>1</v>
      </c>
      <c r="G9" s="38">
        <v>1</v>
      </c>
      <c r="H9" s="38">
        <v>1</v>
      </c>
      <c r="I9" s="38">
        <v>1</v>
      </c>
      <c r="J9" s="38" t="s">
        <v>85</v>
      </c>
      <c r="K9" s="38">
        <v>1</v>
      </c>
      <c r="L9" s="38" t="s">
        <v>85</v>
      </c>
      <c r="M9" s="38">
        <v>1</v>
      </c>
      <c r="N9" s="38">
        <v>1</v>
      </c>
      <c r="O9" s="38">
        <v>1</v>
      </c>
      <c r="P9" s="38">
        <v>1</v>
      </c>
      <c r="Q9" s="38">
        <v>1</v>
      </c>
      <c r="R9" s="38">
        <v>1</v>
      </c>
      <c r="S9" s="38">
        <v>1</v>
      </c>
      <c r="T9" s="38">
        <v>1</v>
      </c>
      <c r="U9" s="38">
        <v>1</v>
      </c>
      <c r="V9" s="38">
        <v>1</v>
      </c>
      <c r="W9" s="38">
        <v>1</v>
      </c>
      <c r="X9" s="38">
        <v>1</v>
      </c>
      <c r="Y9" s="38">
        <v>0</v>
      </c>
      <c r="Z9" s="38">
        <v>1</v>
      </c>
      <c r="AA9" s="38">
        <v>1</v>
      </c>
      <c r="AB9" s="38">
        <v>1</v>
      </c>
      <c r="AC9" s="42">
        <v>26</v>
      </c>
      <c r="AD9" s="37" t="s">
        <v>86</v>
      </c>
    </row>
    <row r="10" spans="1:30" x14ac:dyDescent="0.55000000000000004">
      <c r="A10" s="37" t="s">
        <v>90</v>
      </c>
      <c r="B10" s="38">
        <v>1</v>
      </c>
      <c r="C10" s="38">
        <v>1</v>
      </c>
      <c r="D10" s="38">
        <v>1</v>
      </c>
      <c r="E10" s="38">
        <v>1</v>
      </c>
      <c r="F10" s="38">
        <v>1</v>
      </c>
      <c r="G10" s="38">
        <v>0</v>
      </c>
      <c r="H10" s="38">
        <v>1</v>
      </c>
      <c r="I10" s="38">
        <v>1</v>
      </c>
      <c r="J10" s="38">
        <v>0</v>
      </c>
      <c r="K10" s="38">
        <v>1</v>
      </c>
      <c r="L10" s="38">
        <v>1</v>
      </c>
      <c r="M10" s="38">
        <v>1</v>
      </c>
      <c r="N10" s="38">
        <v>1</v>
      </c>
      <c r="O10" s="38">
        <v>1</v>
      </c>
      <c r="P10" s="38">
        <v>0</v>
      </c>
      <c r="Q10" s="38">
        <v>1</v>
      </c>
      <c r="R10" s="38">
        <v>1</v>
      </c>
      <c r="S10" s="38">
        <v>1</v>
      </c>
      <c r="T10" s="38">
        <v>1</v>
      </c>
      <c r="U10" s="38">
        <v>1</v>
      </c>
      <c r="V10" s="38">
        <v>1</v>
      </c>
      <c r="W10" s="38">
        <v>1</v>
      </c>
      <c r="X10" s="38">
        <v>1</v>
      </c>
      <c r="Y10" s="38">
        <v>0</v>
      </c>
      <c r="Z10" s="38" t="s">
        <v>85</v>
      </c>
      <c r="AA10" s="38" t="s">
        <v>85</v>
      </c>
      <c r="AB10" s="38" t="s">
        <v>85</v>
      </c>
      <c r="AC10" s="42">
        <v>26</v>
      </c>
      <c r="AD10" s="39" t="s">
        <v>91</v>
      </c>
    </row>
    <row r="11" spans="1:30" x14ac:dyDescent="0.55000000000000004">
      <c r="A11" s="37" t="s">
        <v>92</v>
      </c>
      <c r="B11" s="38">
        <v>1</v>
      </c>
      <c r="C11" s="38">
        <v>1</v>
      </c>
      <c r="D11" s="38">
        <v>1</v>
      </c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>
        <v>1</v>
      </c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>
        <v>1</v>
      </c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38">
        <v>1</v>
      </c>
      <c r="W11" s="38">
        <v>1</v>
      </c>
      <c r="X11" s="38">
        <v>1</v>
      </c>
      <c r="Y11" s="38">
        <v>0</v>
      </c>
      <c r="Z11" s="38">
        <v>1</v>
      </c>
      <c r="AA11" s="38">
        <v>1</v>
      </c>
      <c r="AB11" s="38">
        <v>0</v>
      </c>
      <c r="AC11" s="42">
        <f t="shared" si="0"/>
        <v>25</v>
      </c>
      <c r="AD11" s="37" t="s">
        <v>93</v>
      </c>
    </row>
    <row r="12" spans="1:30" x14ac:dyDescent="0.55000000000000004">
      <c r="A12" s="37" t="s">
        <v>94</v>
      </c>
      <c r="B12" s="38">
        <v>1</v>
      </c>
      <c r="C12" s="38">
        <v>1</v>
      </c>
      <c r="D12" s="38">
        <v>1</v>
      </c>
      <c r="E12" s="38">
        <v>1</v>
      </c>
      <c r="F12" s="38">
        <v>1</v>
      </c>
      <c r="G12" s="38">
        <v>1</v>
      </c>
      <c r="H12" s="38">
        <v>1</v>
      </c>
      <c r="I12" s="38">
        <v>1</v>
      </c>
      <c r="J12" s="38">
        <v>1</v>
      </c>
      <c r="K12" s="38">
        <v>1</v>
      </c>
      <c r="L12" s="38">
        <v>1</v>
      </c>
      <c r="M12" s="38">
        <v>1</v>
      </c>
      <c r="N12" s="38">
        <v>1</v>
      </c>
      <c r="O12" s="38">
        <v>1</v>
      </c>
      <c r="P12" s="38">
        <v>1</v>
      </c>
      <c r="Q12" s="38">
        <v>1</v>
      </c>
      <c r="R12" s="38">
        <v>1</v>
      </c>
      <c r="S12" s="38">
        <v>1</v>
      </c>
      <c r="T12" s="38">
        <v>1</v>
      </c>
      <c r="U12" s="38">
        <v>1</v>
      </c>
      <c r="V12" s="38">
        <v>1</v>
      </c>
      <c r="W12" s="38">
        <v>1</v>
      </c>
      <c r="X12" s="38">
        <v>1</v>
      </c>
      <c r="Y12" s="38">
        <v>0</v>
      </c>
      <c r="Z12" s="38">
        <v>1</v>
      </c>
      <c r="AA12" s="38">
        <v>1</v>
      </c>
      <c r="AB12" s="38">
        <v>1</v>
      </c>
      <c r="AC12" s="42">
        <f t="shared" si="0"/>
        <v>26</v>
      </c>
      <c r="AD12" s="37" t="s">
        <v>95</v>
      </c>
    </row>
    <row r="13" spans="1:30" x14ac:dyDescent="0.55000000000000004">
      <c r="A13" s="37" t="s">
        <v>96</v>
      </c>
      <c r="B13" s="38">
        <v>1</v>
      </c>
      <c r="C13" s="38">
        <v>1</v>
      </c>
      <c r="D13" s="38">
        <v>1</v>
      </c>
      <c r="E13" s="38">
        <v>1</v>
      </c>
      <c r="F13" s="38">
        <v>1</v>
      </c>
      <c r="G13" s="38">
        <v>1</v>
      </c>
      <c r="H13" s="38">
        <v>1</v>
      </c>
      <c r="I13" s="38">
        <v>1</v>
      </c>
      <c r="J13" s="38">
        <v>1</v>
      </c>
      <c r="K13" s="38">
        <v>1</v>
      </c>
      <c r="L13" s="38">
        <v>1</v>
      </c>
      <c r="M13" s="38">
        <v>1</v>
      </c>
      <c r="N13" s="38">
        <v>1</v>
      </c>
      <c r="O13" s="38">
        <v>1</v>
      </c>
      <c r="P13" s="38">
        <v>1</v>
      </c>
      <c r="Q13" s="38">
        <v>1</v>
      </c>
      <c r="R13" s="38">
        <v>1</v>
      </c>
      <c r="S13" s="38">
        <v>1</v>
      </c>
      <c r="T13" s="38">
        <v>1</v>
      </c>
      <c r="U13" s="38">
        <v>1</v>
      </c>
      <c r="V13" s="38">
        <v>1</v>
      </c>
      <c r="W13" s="38">
        <v>1</v>
      </c>
      <c r="X13" s="38">
        <v>1</v>
      </c>
      <c r="Y13" s="38">
        <v>0</v>
      </c>
      <c r="Z13" s="38">
        <v>1</v>
      </c>
      <c r="AA13" s="38">
        <v>1</v>
      </c>
      <c r="AB13" s="38">
        <v>1</v>
      </c>
      <c r="AC13" s="42">
        <f t="shared" si="0"/>
        <v>26</v>
      </c>
      <c r="AD13" s="37" t="s">
        <v>97</v>
      </c>
    </row>
    <row r="14" spans="1:30" x14ac:dyDescent="0.55000000000000004">
      <c r="A14" s="37" t="s">
        <v>98</v>
      </c>
      <c r="B14" s="38">
        <v>1</v>
      </c>
      <c r="C14" s="38">
        <v>1</v>
      </c>
      <c r="D14" s="38">
        <v>1</v>
      </c>
      <c r="E14" s="38">
        <v>1</v>
      </c>
      <c r="F14" s="38">
        <v>1</v>
      </c>
      <c r="G14" s="38">
        <v>1</v>
      </c>
      <c r="H14" s="38">
        <v>1</v>
      </c>
      <c r="I14" s="38">
        <v>1</v>
      </c>
      <c r="J14" s="38">
        <v>1</v>
      </c>
      <c r="K14" s="38">
        <v>1</v>
      </c>
      <c r="L14" s="38">
        <v>1</v>
      </c>
      <c r="M14" s="38">
        <v>1</v>
      </c>
      <c r="N14" s="38">
        <v>1</v>
      </c>
      <c r="O14" s="38">
        <v>1</v>
      </c>
      <c r="P14" s="38">
        <v>1</v>
      </c>
      <c r="Q14" s="38">
        <v>1</v>
      </c>
      <c r="R14" s="38">
        <v>1</v>
      </c>
      <c r="S14" s="38">
        <v>1</v>
      </c>
      <c r="T14" s="38">
        <v>1</v>
      </c>
      <c r="U14" s="38">
        <v>1</v>
      </c>
      <c r="V14" s="38">
        <v>1</v>
      </c>
      <c r="W14" s="38">
        <v>1</v>
      </c>
      <c r="X14" s="38">
        <v>1</v>
      </c>
      <c r="Y14" s="38">
        <v>0</v>
      </c>
      <c r="Z14" s="38">
        <v>1</v>
      </c>
      <c r="AA14" s="38">
        <v>1</v>
      </c>
      <c r="AB14" s="38">
        <v>1</v>
      </c>
      <c r="AC14" s="42">
        <f t="shared" si="0"/>
        <v>26</v>
      </c>
      <c r="AD14" s="37" t="s">
        <v>99</v>
      </c>
    </row>
    <row r="15" spans="1:30" x14ac:dyDescent="0.55000000000000004">
      <c r="A15" s="37" t="s">
        <v>100</v>
      </c>
      <c r="B15" s="38">
        <v>1</v>
      </c>
      <c r="C15" s="38">
        <v>1</v>
      </c>
      <c r="D15" s="38">
        <v>1</v>
      </c>
      <c r="E15" s="38">
        <v>1</v>
      </c>
      <c r="F15" s="38">
        <v>1</v>
      </c>
      <c r="G15" s="38">
        <v>0</v>
      </c>
      <c r="H15" s="38">
        <v>1</v>
      </c>
      <c r="I15" s="38">
        <v>1</v>
      </c>
      <c r="J15" s="38">
        <v>1</v>
      </c>
      <c r="K15" s="38">
        <v>1</v>
      </c>
      <c r="L15" s="38">
        <v>1</v>
      </c>
      <c r="M15" s="38">
        <v>1</v>
      </c>
      <c r="N15" s="38">
        <v>1</v>
      </c>
      <c r="O15" s="38">
        <v>1</v>
      </c>
      <c r="P15" s="38">
        <v>1</v>
      </c>
      <c r="Q15" s="38">
        <v>1</v>
      </c>
      <c r="R15" s="38">
        <v>1</v>
      </c>
      <c r="S15" s="38">
        <v>1</v>
      </c>
      <c r="T15" s="38">
        <v>1</v>
      </c>
      <c r="U15" s="38">
        <v>1</v>
      </c>
      <c r="V15" s="38">
        <v>1</v>
      </c>
      <c r="W15" s="38">
        <v>1</v>
      </c>
      <c r="X15" s="38">
        <v>1</v>
      </c>
      <c r="Y15" s="38">
        <v>0</v>
      </c>
      <c r="Z15" s="38">
        <v>1</v>
      </c>
      <c r="AA15" s="38">
        <v>1</v>
      </c>
      <c r="AB15" s="38">
        <v>1</v>
      </c>
      <c r="AC15" s="42">
        <f t="shared" si="0"/>
        <v>25</v>
      </c>
      <c r="AD15" s="37" t="s">
        <v>101</v>
      </c>
    </row>
    <row r="16" spans="1:30" x14ac:dyDescent="0.55000000000000004">
      <c r="A16" s="37" t="s">
        <v>102</v>
      </c>
      <c r="B16" s="38">
        <v>1</v>
      </c>
      <c r="C16" s="38">
        <v>1</v>
      </c>
      <c r="D16" s="38">
        <v>1</v>
      </c>
      <c r="E16" s="38">
        <v>1</v>
      </c>
      <c r="F16" s="38">
        <v>1</v>
      </c>
      <c r="G16" s="38">
        <v>1</v>
      </c>
      <c r="H16" s="38">
        <v>1</v>
      </c>
      <c r="I16" s="38">
        <v>1</v>
      </c>
      <c r="J16" s="38" t="s">
        <v>85</v>
      </c>
      <c r="K16" s="38">
        <v>1</v>
      </c>
      <c r="L16" s="38">
        <v>1</v>
      </c>
      <c r="M16" s="38">
        <v>1</v>
      </c>
      <c r="N16" s="38">
        <v>1</v>
      </c>
      <c r="O16" s="38">
        <v>1</v>
      </c>
      <c r="P16" s="38">
        <v>1</v>
      </c>
      <c r="Q16" s="38">
        <v>1</v>
      </c>
      <c r="R16" s="38">
        <v>1</v>
      </c>
      <c r="S16" s="38">
        <v>1</v>
      </c>
      <c r="T16" s="38">
        <v>1</v>
      </c>
      <c r="U16" s="38">
        <v>1</v>
      </c>
      <c r="V16" s="38">
        <v>1</v>
      </c>
      <c r="W16" s="38">
        <v>1</v>
      </c>
      <c r="X16" s="38">
        <v>1</v>
      </c>
      <c r="Y16" s="38">
        <v>0</v>
      </c>
      <c r="Z16" s="38">
        <v>1</v>
      </c>
      <c r="AA16" s="38">
        <v>1</v>
      </c>
      <c r="AB16" s="38">
        <v>1</v>
      </c>
      <c r="AC16" s="42">
        <v>26</v>
      </c>
      <c r="AD16" s="37" t="s">
        <v>103</v>
      </c>
    </row>
    <row r="17" spans="1:30" x14ac:dyDescent="0.55000000000000004">
      <c r="A17" s="37" t="s">
        <v>104</v>
      </c>
      <c r="B17" s="38">
        <v>1</v>
      </c>
      <c r="C17" s="38">
        <v>1</v>
      </c>
      <c r="D17" s="38">
        <v>1</v>
      </c>
      <c r="E17" s="38">
        <v>1</v>
      </c>
      <c r="F17" s="38">
        <v>1</v>
      </c>
      <c r="G17" s="38">
        <v>1</v>
      </c>
      <c r="H17" s="38">
        <v>1</v>
      </c>
      <c r="I17" s="38" t="s">
        <v>85</v>
      </c>
      <c r="J17" s="38" t="s">
        <v>85</v>
      </c>
      <c r="K17" s="38">
        <v>1</v>
      </c>
      <c r="L17" s="38">
        <v>1</v>
      </c>
      <c r="M17" s="38">
        <v>1</v>
      </c>
      <c r="N17" s="38">
        <v>1</v>
      </c>
      <c r="O17" s="38">
        <v>1</v>
      </c>
      <c r="P17" s="38">
        <v>1</v>
      </c>
      <c r="Q17" s="38">
        <v>1</v>
      </c>
      <c r="R17" s="38">
        <v>1</v>
      </c>
      <c r="S17" s="38">
        <v>1</v>
      </c>
      <c r="T17" s="38">
        <v>1</v>
      </c>
      <c r="U17" s="38">
        <v>1</v>
      </c>
      <c r="V17" s="38">
        <v>1</v>
      </c>
      <c r="W17" s="38">
        <v>1</v>
      </c>
      <c r="X17" s="38">
        <v>1</v>
      </c>
      <c r="Y17" s="38">
        <v>0</v>
      </c>
      <c r="Z17" s="38">
        <v>1</v>
      </c>
      <c r="AA17" s="38">
        <v>1</v>
      </c>
      <c r="AB17" s="38">
        <v>1</v>
      </c>
      <c r="AC17" s="42">
        <v>26</v>
      </c>
      <c r="AD17" s="37" t="s">
        <v>103</v>
      </c>
    </row>
    <row r="18" spans="1:30" x14ac:dyDescent="0.55000000000000004">
      <c r="A18" s="37" t="s">
        <v>105</v>
      </c>
      <c r="B18" s="38">
        <v>1</v>
      </c>
      <c r="C18" s="38">
        <v>1</v>
      </c>
      <c r="D18" s="38">
        <v>1</v>
      </c>
      <c r="E18" s="38">
        <v>1</v>
      </c>
      <c r="F18" s="38">
        <v>1</v>
      </c>
      <c r="G18" s="38">
        <v>1</v>
      </c>
      <c r="H18" s="38">
        <v>1</v>
      </c>
      <c r="I18" s="38">
        <v>1</v>
      </c>
      <c r="J18" s="38" t="s">
        <v>85</v>
      </c>
      <c r="K18" s="38">
        <v>1</v>
      </c>
      <c r="L18" s="38">
        <v>1</v>
      </c>
      <c r="M18" s="38">
        <v>1</v>
      </c>
      <c r="N18" s="38">
        <v>1</v>
      </c>
      <c r="O18" s="38">
        <v>1</v>
      </c>
      <c r="P18" s="38">
        <v>1</v>
      </c>
      <c r="Q18" s="38">
        <v>1</v>
      </c>
      <c r="R18" s="38">
        <v>1</v>
      </c>
      <c r="S18" s="38">
        <v>1</v>
      </c>
      <c r="T18" s="38">
        <v>1</v>
      </c>
      <c r="U18" s="38">
        <v>1</v>
      </c>
      <c r="V18" s="38">
        <v>1</v>
      </c>
      <c r="W18" s="38">
        <v>1</v>
      </c>
      <c r="X18" s="38">
        <v>1</v>
      </c>
      <c r="Y18" s="38">
        <v>0</v>
      </c>
      <c r="Z18" s="38">
        <v>1</v>
      </c>
      <c r="AA18" s="38">
        <v>1</v>
      </c>
      <c r="AB18" s="38">
        <v>1</v>
      </c>
      <c r="AC18" s="42">
        <v>26</v>
      </c>
      <c r="AD18" s="37" t="s">
        <v>106</v>
      </c>
    </row>
    <row r="19" spans="1:30" x14ac:dyDescent="0.55000000000000004">
      <c r="A19" s="37" t="s">
        <v>107</v>
      </c>
      <c r="B19" s="38">
        <v>1</v>
      </c>
      <c r="C19" s="38">
        <v>1</v>
      </c>
      <c r="D19" s="38">
        <v>1</v>
      </c>
      <c r="E19" s="38">
        <v>1</v>
      </c>
      <c r="F19" s="38">
        <v>1</v>
      </c>
      <c r="G19" s="38">
        <v>1</v>
      </c>
      <c r="H19" s="38">
        <v>1</v>
      </c>
      <c r="I19" s="38">
        <v>1</v>
      </c>
      <c r="J19" s="38">
        <v>1</v>
      </c>
      <c r="K19" s="38">
        <v>1</v>
      </c>
      <c r="L19" s="38">
        <v>1</v>
      </c>
      <c r="M19" s="38">
        <v>1</v>
      </c>
      <c r="N19" s="38">
        <v>1</v>
      </c>
      <c r="O19" s="38">
        <v>1</v>
      </c>
      <c r="P19" s="38">
        <v>1</v>
      </c>
      <c r="Q19" s="38">
        <v>1</v>
      </c>
      <c r="R19" s="38">
        <v>1</v>
      </c>
      <c r="S19" s="38">
        <v>1</v>
      </c>
      <c r="T19" s="38">
        <v>1</v>
      </c>
      <c r="U19" s="38">
        <v>1</v>
      </c>
      <c r="V19" s="38">
        <v>1</v>
      </c>
      <c r="W19" s="38">
        <v>1</v>
      </c>
      <c r="X19" s="38">
        <v>1</v>
      </c>
      <c r="Y19" s="38">
        <v>0</v>
      </c>
      <c r="Z19" s="38">
        <v>1</v>
      </c>
      <c r="AA19" s="38">
        <v>1</v>
      </c>
      <c r="AB19" s="38">
        <v>1</v>
      </c>
      <c r="AC19" s="42">
        <f t="shared" si="0"/>
        <v>26</v>
      </c>
      <c r="AD19" s="37" t="s">
        <v>108</v>
      </c>
    </row>
    <row r="20" spans="1:30" x14ac:dyDescent="0.55000000000000004">
      <c r="A20" s="37" t="s">
        <v>109</v>
      </c>
      <c r="B20" s="38">
        <v>1</v>
      </c>
      <c r="C20" s="38">
        <v>1</v>
      </c>
      <c r="D20" s="38">
        <v>1</v>
      </c>
      <c r="E20" s="38">
        <v>1</v>
      </c>
      <c r="F20" s="38">
        <v>1</v>
      </c>
      <c r="G20" s="38">
        <v>1</v>
      </c>
      <c r="H20" s="38">
        <v>1</v>
      </c>
      <c r="I20" s="38">
        <v>1</v>
      </c>
      <c r="J20" s="38">
        <v>1</v>
      </c>
      <c r="K20" s="38">
        <v>1</v>
      </c>
      <c r="L20" s="38">
        <v>1</v>
      </c>
      <c r="M20" s="38">
        <v>1</v>
      </c>
      <c r="N20" s="38">
        <v>1</v>
      </c>
      <c r="O20" s="38">
        <v>1</v>
      </c>
      <c r="P20" s="38">
        <v>1</v>
      </c>
      <c r="Q20" s="38">
        <v>1</v>
      </c>
      <c r="R20" s="38">
        <v>1</v>
      </c>
      <c r="S20" s="38">
        <v>0</v>
      </c>
      <c r="T20" s="38">
        <v>1</v>
      </c>
      <c r="U20" s="38">
        <v>1</v>
      </c>
      <c r="V20" s="38">
        <v>1</v>
      </c>
      <c r="W20" s="38">
        <v>1</v>
      </c>
      <c r="X20" s="38">
        <v>1</v>
      </c>
      <c r="Y20" s="38">
        <v>0</v>
      </c>
      <c r="Z20" s="38" t="s">
        <v>85</v>
      </c>
      <c r="AA20" s="38" t="s">
        <v>85</v>
      </c>
      <c r="AB20" s="38">
        <v>1</v>
      </c>
      <c r="AC20" s="42">
        <v>25</v>
      </c>
      <c r="AD20" s="37" t="s">
        <v>110</v>
      </c>
    </row>
    <row r="21" spans="1:30" x14ac:dyDescent="0.55000000000000004">
      <c r="A21" s="37" t="s">
        <v>111</v>
      </c>
      <c r="B21" s="38">
        <v>1</v>
      </c>
      <c r="C21" s="38">
        <v>1</v>
      </c>
      <c r="D21" s="38">
        <v>1</v>
      </c>
      <c r="E21" s="38">
        <v>1</v>
      </c>
      <c r="F21" s="38">
        <v>1</v>
      </c>
      <c r="G21" s="38">
        <v>1</v>
      </c>
      <c r="H21" s="38">
        <v>1</v>
      </c>
      <c r="I21" s="38">
        <v>1</v>
      </c>
      <c r="J21" s="38">
        <v>1</v>
      </c>
      <c r="K21" s="38">
        <v>1</v>
      </c>
      <c r="L21" s="38">
        <v>1</v>
      </c>
      <c r="M21" s="38">
        <v>1</v>
      </c>
      <c r="N21" s="38">
        <v>1</v>
      </c>
      <c r="O21" s="38">
        <v>1</v>
      </c>
      <c r="P21" s="38">
        <v>1</v>
      </c>
      <c r="Q21" s="38">
        <v>1</v>
      </c>
      <c r="R21" s="38">
        <v>1</v>
      </c>
      <c r="S21" s="38">
        <v>1</v>
      </c>
      <c r="T21" s="38">
        <v>1</v>
      </c>
      <c r="U21" s="38">
        <v>1</v>
      </c>
      <c r="V21" s="38">
        <v>1</v>
      </c>
      <c r="W21" s="38">
        <v>1</v>
      </c>
      <c r="X21" s="38">
        <v>1</v>
      </c>
      <c r="Y21" s="38">
        <v>0</v>
      </c>
      <c r="Z21" s="38">
        <v>1</v>
      </c>
      <c r="AA21" s="38">
        <v>1</v>
      </c>
      <c r="AB21" s="38">
        <v>1</v>
      </c>
      <c r="AC21" s="42">
        <f t="shared" si="0"/>
        <v>26</v>
      </c>
      <c r="AD21" s="37" t="s">
        <v>112</v>
      </c>
    </row>
    <row r="22" spans="1:30" x14ac:dyDescent="0.55000000000000004">
      <c r="A22" s="37" t="s">
        <v>113</v>
      </c>
      <c r="B22" s="38">
        <v>1</v>
      </c>
      <c r="C22" s="38">
        <v>1</v>
      </c>
      <c r="D22" s="38">
        <v>1</v>
      </c>
      <c r="E22" s="38">
        <v>1</v>
      </c>
      <c r="F22" s="38">
        <v>1</v>
      </c>
      <c r="G22" s="38">
        <v>0</v>
      </c>
      <c r="H22" s="38">
        <v>0</v>
      </c>
      <c r="I22" s="38">
        <v>1</v>
      </c>
      <c r="J22" s="38">
        <v>1</v>
      </c>
      <c r="K22" s="38">
        <v>1</v>
      </c>
      <c r="L22" s="38">
        <v>1</v>
      </c>
      <c r="M22" s="38">
        <v>1</v>
      </c>
      <c r="N22" s="38">
        <v>1</v>
      </c>
      <c r="O22" s="38">
        <v>1</v>
      </c>
      <c r="P22" s="38">
        <v>1</v>
      </c>
      <c r="Q22" s="38">
        <v>1</v>
      </c>
      <c r="R22" s="38">
        <v>1</v>
      </c>
      <c r="S22" s="38">
        <v>1</v>
      </c>
      <c r="T22" s="38">
        <v>1</v>
      </c>
      <c r="U22" s="38">
        <v>1</v>
      </c>
      <c r="V22" s="38">
        <v>1</v>
      </c>
      <c r="W22" s="38">
        <v>1</v>
      </c>
      <c r="X22" s="38">
        <v>1</v>
      </c>
      <c r="Y22" s="38">
        <v>0</v>
      </c>
      <c r="Z22" s="38">
        <v>1</v>
      </c>
      <c r="AA22" s="38">
        <v>1</v>
      </c>
      <c r="AB22" s="38">
        <v>1</v>
      </c>
      <c r="AC22" s="42">
        <f t="shared" si="0"/>
        <v>24</v>
      </c>
      <c r="AD22" s="37" t="s">
        <v>114</v>
      </c>
    </row>
    <row r="23" spans="1:30" x14ac:dyDescent="0.55000000000000004">
      <c r="A23" s="37" t="s">
        <v>115</v>
      </c>
      <c r="B23" s="38">
        <v>1</v>
      </c>
      <c r="C23" s="38">
        <v>1</v>
      </c>
      <c r="D23" s="38">
        <v>1</v>
      </c>
      <c r="E23" s="38">
        <v>1</v>
      </c>
      <c r="F23" s="38">
        <v>1</v>
      </c>
      <c r="G23" s="38">
        <v>1</v>
      </c>
      <c r="H23" s="38">
        <v>1</v>
      </c>
      <c r="I23" s="38">
        <v>1</v>
      </c>
      <c r="J23" s="38">
        <v>1</v>
      </c>
      <c r="K23" s="38">
        <v>1</v>
      </c>
      <c r="L23" s="38">
        <v>1</v>
      </c>
      <c r="M23" s="38">
        <v>1</v>
      </c>
      <c r="N23" s="38">
        <v>1</v>
      </c>
      <c r="O23" s="38">
        <v>1</v>
      </c>
      <c r="P23" s="38">
        <v>1</v>
      </c>
      <c r="Q23" s="38">
        <v>1</v>
      </c>
      <c r="R23" s="38">
        <v>1</v>
      </c>
      <c r="S23" s="38">
        <v>1</v>
      </c>
      <c r="T23" s="38">
        <v>1</v>
      </c>
      <c r="U23" s="38">
        <v>1</v>
      </c>
      <c r="V23" s="38">
        <v>1</v>
      </c>
      <c r="W23" s="38">
        <v>1</v>
      </c>
      <c r="X23" s="38">
        <v>1</v>
      </c>
      <c r="Y23" s="38">
        <v>0</v>
      </c>
      <c r="Z23" s="38">
        <v>1</v>
      </c>
      <c r="AA23" s="38">
        <v>1</v>
      </c>
      <c r="AB23" s="38">
        <v>0</v>
      </c>
      <c r="AC23" s="42">
        <f t="shared" si="0"/>
        <v>25</v>
      </c>
      <c r="AD23" s="37" t="s">
        <v>116</v>
      </c>
    </row>
    <row r="24" spans="1:30" x14ac:dyDescent="0.55000000000000004">
      <c r="A24" s="37" t="s">
        <v>117</v>
      </c>
      <c r="B24" s="38">
        <v>1</v>
      </c>
      <c r="C24" s="38">
        <v>1</v>
      </c>
      <c r="D24" s="38">
        <v>1</v>
      </c>
      <c r="E24" s="38">
        <v>1</v>
      </c>
      <c r="F24" s="38">
        <v>1</v>
      </c>
      <c r="G24" s="38">
        <v>1</v>
      </c>
      <c r="H24" s="38">
        <v>1</v>
      </c>
      <c r="I24" s="38">
        <v>1</v>
      </c>
      <c r="J24" s="38">
        <v>1</v>
      </c>
      <c r="K24" s="38">
        <v>1</v>
      </c>
      <c r="L24" s="38">
        <v>1</v>
      </c>
      <c r="M24" s="38">
        <v>1</v>
      </c>
      <c r="N24" s="38">
        <v>1</v>
      </c>
      <c r="O24" s="38">
        <v>1</v>
      </c>
      <c r="P24" s="38">
        <v>1</v>
      </c>
      <c r="Q24" s="38">
        <v>1</v>
      </c>
      <c r="R24" s="38">
        <v>1</v>
      </c>
      <c r="S24" s="38">
        <v>1</v>
      </c>
      <c r="T24" s="38">
        <v>1</v>
      </c>
      <c r="U24" s="38">
        <v>1</v>
      </c>
      <c r="V24" s="38">
        <v>1</v>
      </c>
      <c r="W24" s="38">
        <v>1</v>
      </c>
      <c r="X24" s="38">
        <v>1</v>
      </c>
      <c r="Y24" s="38">
        <v>0</v>
      </c>
      <c r="Z24" s="38">
        <v>1</v>
      </c>
      <c r="AA24" s="38">
        <v>1</v>
      </c>
      <c r="AB24" s="38">
        <v>1</v>
      </c>
      <c r="AC24" s="42">
        <f t="shared" si="0"/>
        <v>26</v>
      </c>
      <c r="AD24" s="37" t="s">
        <v>118</v>
      </c>
    </row>
    <row r="25" spans="1:30" x14ac:dyDescent="0.55000000000000004">
      <c r="A25" s="37" t="s">
        <v>119</v>
      </c>
      <c r="B25" s="38">
        <v>1</v>
      </c>
      <c r="C25" s="38">
        <v>1</v>
      </c>
      <c r="D25" s="38">
        <v>1</v>
      </c>
      <c r="E25" s="38">
        <v>1</v>
      </c>
      <c r="F25" s="38">
        <v>1</v>
      </c>
      <c r="G25" s="38">
        <v>1</v>
      </c>
      <c r="H25" s="38">
        <v>1</v>
      </c>
      <c r="I25" s="38">
        <v>1</v>
      </c>
      <c r="J25" s="38">
        <v>1</v>
      </c>
      <c r="K25" s="38">
        <v>1</v>
      </c>
      <c r="L25" s="38">
        <v>1</v>
      </c>
      <c r="M25" s="38">
        <v>1</v>
      </c>
      <c r="N25" s="38">
        <v>1</v>
      </c>
      <c r="O25" s="38">
        <v>1</v>
      </c>
      <c r="P25" s="38">
        <v>1</v>
      </c>
      <c r="Q25" s="38">
        <v>1</v>
      </c>
      <c r="R25" s="38">
        <v>1</v>
      </c>
      <c r="S25" s="38">
        <v>1</v>
      </c>
      <c r="T25" s="38">
        <v>1</v>
      </c>
      <c r="U25" s="38">
        <v>1</v>
      </c>
      <c r="V25" s="38">
        <v>1</v>
      </c>
      <c r="W25" s="38">
        <v>1</v>
      </c>
      <c r="X25" s="38">
        <v>1</v>
      </c>
      <c r="Y25" s="38">
        <v>0</v>
      </c>
      <c r="Z25" s="38">
        <v>1</v>
      </c>
      <c r="AA25" s="38">
        <v>1</v>
      </c>
      <c r="AB25" s="38">
        <v>1</v>
      </c>
      <c r="AC25" s="42">
        <f t="shared" si="0"/>
        <v>26</v>
      </c>
      <c r="AD25" s="37" t="s">
        <v>103</v>
      </c>
    </row>
    <row r="26" spans="1:30" x14ac:dyDescent="0.55000000000000004">
      <c r="A26" s="37" t="s">
        <v>120</v>
      </c>
      <c r="B26" s="38">
        <v>1</v>
      </c>
      <c r="C26" s="38">
        <v>1</v>
      </c>
      <c r="D26" s="38">
        <v>1</v>
      </c>
      <c r="E26" s="38">
        <v>1</v>
      </c>
      <c r="F26" s="38">
        <v>1</v>
      </c>
      <c r="G26" s="38">
        <v>1</v>
      </c>
      <c r="H26" s="38">
        <v>1</v>
      </c>
      <c r="I26" s="38">
        <v>1</v>
      </c>
      <c r="J26" s="38">
        <v>1</v>
      </c>
      <c r="K26" s="38">
        <v>1</v>
      </c>
      <c r="L26" s="38">
        <v>1</v>
      </c>
      <c r="M26" s="38">
        <v>1</v>
      </c>
      <c r="N26" s="38">
        <v>1</v>
      </c>
      <c r="O26" s="38">
        <v>1</v>
      </c>
      <c r="P26" s="38">
        <v>1</v>
      </c>
      <c r="Q26" s="38">
        <v>1</v>
      </c>
      <c r="R26" s="38">
        <v>1</v>
      </c>
      <c r="S26" s="38">
        <v>1</v>
      </c>
      <c r="T26" s="38">
        <v>1</v>
      </c>
      <c r="U26" s="38">
        <v>1</v>
      </c>
      <c r="V26" s="38">
        <v>1</v>
      </c>
      <c r="W26" s="38">
        <v>1</v>
      </c>
      <c r="X26" s="38">
        <v>1</v>
      </c>
      <c r="Y26" s="38">
        <v>0</v>
      </c>
      <c r="Z26" s="38" t="s">
        <v>85</v>
      </c>
      <c r="AA26" s="38" t="s">
        <v>85</v>
      </c>
      <c r="AB26" s="38" t="s">
        <v>85</v>
      </c>
      <c r="AC26" s="42">
        <v>26</v>
      </c>
      <c r="AD26" s="37" t="s">
        <v>121</v>
      </c>
    </row>
    <row r="27" spans="1:30" x14ac:dyDescent="0.55000000000000004">
      <c r="A27" s="37" t="s">
        <v>122</v>
      </c>
      <c r="B27" s="38">
        <v>1</v>
      </c>
      <c r="C27" s="38">
        <v>1</v>
      </c>
      <c r="D27" s="38">
        <v>1</v>
      </c>
      <c r="E27" s="38">
        <v>1</v>
      </c>
      <c r="F27" s="38">
        <v>1</v>
      </c>
      <c r="G27" s="38">
        <v>1</v>
      </c>
      <c r="H27" s="38">
        <v>1</v>
      </c>
      <c r="I27" s="38">
        <v>1</v>
      </c>
      <c r="J27" s="38">
        <v>1</v>
      </c>
      <c r="K27" s="38">
        <v>1</v>
      </c>
      <c r="L27" s="38">
        <v>1</v>
      </c>
      <c r="M27" s="38">
        <v>1</v>
      </c>
      <c r="N27" s="38">
        <v>1</v>
      </c>
      <c r="O27" s="38">
        <v>1</v>
      </c>
      <c r="P27" s="38">
        <v>1</v>
      </c>
      <c r="Q27" s="38">
        <v>1</v>
      </c>
      <c r="R27" s="38">
        <v>1</v>
      </c>
      <c r="S27" s="38">
        <v>1</v>
      </c>
      <c r="T27" s="38">
        <v>1</v>
      </c>
      <c r="U27" s="38">
        <v>1</v>
      </c>
      <c r="V27" s="38">
        <v>1</v>
      </c>
      <c r="W27" s="38">
        <v>1</v>
      </c>
      <c r="X27" s="38">
        <v>1</v>
      </c>
      <c r="Y27" s="38">
        <v>0</v>
      </c>
      <c r="Z27" s="38">
        <v>1</v>
      </c>
      <c r="AA27" s="38">
        <v>1</v>
      </c>
      <c r="AB27" s="38">
        <v>1</v>
      </c>
      <c r="AC27" s="42">
        <f t="shared" si="0"/>
        <v>26</v>
      </c>
      <c r="AD27" s="37" t="s">
        <v>123</v>
      </c>
    </row>
    <row r="28" spans="1:30" s="40" customFormat="1" x14ac:dyDescent="0.55000000000000004">
      <c r="A28" s="39" t="s">
        <v>124</v>
      </c>
      <c r="B28" s="38">
        <v>1</v>
      </c>
      <c r="C28" s="38">
        <v>1</v>
      </c>
      <c r="D28" s="38">
        <v>1</v>
      </c>
      <c r="E28" s="38">
        <v>1</v>
      </c>
      <c r="F28" s="38">
        <v>1</v>
      </c>
      <c r="G28" s="38">
        <v>0</v>
      </c>
      <c r="H28" s="38">
        <v>0</v>
      </c>
      <c r="I28" s="38">
        <v>1</v>
      </c>
      <c r="J28" s="38">
        <v>0</v>
      </c>
      <c r="K28" s="38">
        <v>0</v>
      </c>
      <c r="L28" s="38" t="s">
        <v>85</v>
      </c>
      <c r="M28" s="38">
        <v>1</v>
      </c>
      <c r="N28" s="38">
        <v>1</v>
      </c>
      <c r="O28" s="38">
        <v>1</v>
      </c>
      <c r="P28" s="38">
        <v>1</v>
      </c>
      <c r="Q28" s="38">
        <v>0</v>
      </c>
      <c r="R28" s="38">
        <v>1</v>
      </c>
      <c r="S28" s="38">
        <v>1</v>
      </c>
      <c r="T28" s="38">
        <v>0</v>
      </c>
      <c r="U28" s="38">
        <v>1</v>
      </c>
      <c r="V28" s="38">
        <v>1</v>
      </c>
      <c r="W28" s="38">
        <v>1</v>
      </c>
      <c r="X28" s="38">
        <v>1</v>
      </c>
      <c r="Y28" s="38">
        <v>0</v>
      </c>
      <c r="Z28" s="38">
        <v>0</v>
      </c>
      <c r="AA28" s="38">
        <v>0</v>
      </c>
      <c r="AB28" s="38">
        <v>0</v>
      </c>
      <c r="AC28" s="42">
        <v>17</v>
      </c>
      <c r="AD28" s="39" t="s">
        <v>125</v>
      </c>
    </row>
    <row r="29" spans="1:30" x14ac:dyDescent="0.55000000000000004">
      <c r="A29" s="37" t="s">
        <v>126</v>
      </c>
      <c r="B29" s="38">
        <v>1</v>
      </c>
      <c r="C29" s="38">
        <v>1</v>
      </c>
      <c r="D29" s="38">
        <v>1</v>
      </c>
      <c r="E29" s="38">
        <v>1</v>
      </c>
      <c r="F29" s="38">
        <v>1</v>
      </c>
      <c r="G29" s="38">
        <v>1</v>
      </c>
      <c r="H29" s="38">
        <v>1</v>
      </c>
      <c r="I29" s="38">
        <v>1</v>
      </c>
      <c r="J29" s="38">
        <v>0</v>
      </c>
      <c r="K29" s="38">
        <v>1</v>
      </c>
      <c r="L29" s="38" t="s">
        <v>85</v>
      </c>
      <c r="M29" s="38">
        <v>1</v>
      </c>
      <c r="N29" s="38">
        <v>1</v>
      </c>
      <c r="O29" s="38">
        <v>1</v>
      </c>
      <c r="P29" s="38">
        <v>1</v>
      </c>
      <c r="Q29" s="38">
        <v>1</v>
      </c>
      <c r="R29" s="38">
        <v>1</v>
      </c>
      <c r="S29" s="38">
        <v>1</v>
      </c>
      <c r="T29" s="38">
        <v>1</v>
      </c>
      <c r="U29" s="38">
        <v>1</v>
      </c>
      <c r="V29" s="38">
        <v>1</v>
      </c>
      <c r="W29" s="38">
        <v>1</v>
      </c>
      <c r="X29" s="38">
        <v>1</v>
      </c>
      <c r="Y29" s="38">
        <v>0</v>
      </c>
      <c r="Z29" s="38">
        <v>1</v>
      </c>
      <c r="AA29" s="38">
        <v>1</v>
      </c>
      <c r="AB29" s="38">
        <v>1</v>
      </c>
      <c r="AC29" s="42">
        <v>25</v>
      </c>
      <c r="AD29" s="37" t="s">
        <v>127</v>
      </c>
    </row>
    <row r="30" spans="1:30" s="40" customFormat="1" x14ac:dyDescent="0.55000000000000004">
      <c r="A30" s="39" t="s">
        <v>128</v>
      </c>
      <c r="B30" s="38">
        <v>1</v>
      </c>
      <c r="C30" s="38">
        <v>1</v>
      </c>
      <c r="D30" s="38">
        <v>1</v>
      </c>
      <c r="E30" s="38">
        <v>0</v>
      </c>
      <c r="F30" s="38">
        <v>0</v>
      </c>
      <c r="G30" s="38">
        <v>1</v>
      </c>
      <c r="H30" s="38">
        <v>1</v>
      </c>
      <c r="I30" s="38">
        <v>1</v>
      </c>
      <c r="J30" s="38">
        <v>0</v>
      </c>
      <c r="K30" s="38">
        <v>1</v>
      </c>
      <c r="L30" s="38" t="s">
        <v>85</v>
      </c>
      <c r="M30" s="38">
        <v>1</v>
      </c>
      <c r="N30" s="38">
        <v>1</v>
      </c>
      <c r="O30" s="38">
        <v>1</v>
      </c>
      <c r="P30" s="38">
        <v>0</v>
      </c>
      <c r="Q30" s="38">
        <v>1</v>
      </c>
      <c r="R30" s="38">
        <v>1</v>
      </c>
      <c r="S30" s="38">
        <v>1</v>
      </c>
      <c r="T30" s="38">
        <v>1</v>
      </c>
      <c r="U30" s="38">
        <v>1</v>
      </c>
      <c r="V30" s="38">
        <v>1</v>
      </c>
      <c r="W30" s="38">
        <v>1</v>
      </c>
      <c r="X30" s="38">
        <v>1</v>
      </c>
      <c r="Y30" s="38">
        <v>0</v>
      </c>
      <c r="Z30" s="38">
        <v>1</v>
      </c>
      <c r="AA30" s="38">
        <v>1</v>
      </c>
      <c r="AB30" s="38">
        <v>0</v>
      </c>
      <c r="AC30" s="42">
        <v>21</v>
      </c>
      <c r="AD30" s="39" t="s">
        <v>129</v>
      </c>
    </row>
    <row r="31" spans="1:30" s="40" customFormat="1" x14ac:dyDescent="0.55000000000000004">
      <c r="A31" s="39" t="s">
        <v>130</v>
      </c>
      <c r="B31" s="38">
        <v>1</v>
      </c>
      <c r="C31" s="38">
        <v>1</v>
      </c>
      <c r="D31" s="38">
        <v>1</v>
      </c>
      <c r="E31" s="38">
        <v>1</v>
      </c>
      <c r="F31" s="38">
        <v>1</v>
      </c>
      <c r="G31" s="38">
        <v>1</v>
      </c>
      <c r="H31" s="38">
        <v>1</v>
      </c>
      <c r="I31" s="38">
        <v>1</v>
      </c>
      <c r="J31" s="38">
        <v>1</v>
      </c>
      <c r="K31" s="38">
        <v>1</v>
      </c>
      <c r="L31" s="38">
        <v>1</v>
      </c>
      <c r="M31" s="38">
        <v>1</v>
      </c>
      <c r="N31" s="38">
        <v>1</v>
      </c>
      <c r="O31" s="38">
        <v>1</v>
      </c>
      <c r="P31" s="38">
        <v>0</v>
      </c>
      <c r="Q31" s="38">
        <v>1</v>
      </c>
      <c r="R31" s="38">
        <v>1</v>
      </c>
      <c r="S31" s="38">
        <v>1</v>
      </c>
      <c r="T31" s="38">
        <v>1</v>
      </c>
      <c r="U31" s="38">
        <v>1</v>
      </c>
      <c r="V31" s="38">
        <v>1</v>
      </c>
      <c r="W31" s="38">
        <v>1</v>
      </c>
      <c r="X31" s="38">
        <v>1</v>
      </c>
      <c r="Y31" s="38">
        <v>0</v>
      </c>
      <c r="Z31" s="38">
        <v>1</v>
      </c>
      <c r="AA31" s="38">
        <v>1</v>
      </c>
      <c r="AB31" s="38">
        <v>1</v>
      </c>
      <c r="AC31" s="42">
        <f t="shared" si="0"/>
        <v>25</v>
      </c>
      <c r="AD31" s="39" t="s">
        <v>131</v>
      </c>
    </row>
    <row r="32" spans="1:30" s="40" customFormat="1" x14ac:dyDescent="0.55000000000000004">
      <c r="A32" s="39" t="s">
        <v>132</v>
      </c>
      <c r="B32" s="38">
        <v>1</v>
      </c>
      <c r="C32" s="38">
        <v>1</v>
      </c>
      <c r="D32" s="38">
        <v>1</v>
      </c>
      <c r="E32" s="38">
        <v>1</v>
      </c>
      <c r="F32" s="38">
        <v>1</v>
      </c>
      <c r="G32" s="38">
        <v>1</v>
      </c>
      <c r="H32" s="38">
        <v>1</v>
      </c>
      <c r="I32" s="38">
        <v>1</v>
      </c>
      <c r="J32" s="38">
        <v>1</v>
      </c>
      <c r="K32" s="38">
        <v>1</v>
      </c>
      <c r="L32" s="38">
        <v>1</v>
      </c>
      <c r="M32" s="38">
        <v>1</v>
      </c>
      <c r="N32" s="38">
        <v>1</v>
      </c>
      <c r="O32" s="38">
        <v>1</v>
      </c>
      <c r="P32" s="38">
        <v>1</v>
      </c>
      <c r="Q32" s="38">
        <v>1</v>
      </c>
      <c r="R32" s="38">
        <v>1</v>
      </c>
      <c r="S32" s="38">
        <v>1</v>
      </c>
      <c r="T32" s="38">
        <v>1</v>
      </c>
      <c r="U32" s="38">
        <v>1</v>
      </c>
      <c r="V32" s="38">
        <v>1</v>
      </c>
      <c r="W32" s="38">
        <v>1</v>
      </c>
      <c r="X32" s="38">
        <v>1</v>
      </c>
      <c r="Y32" s="38">
        <v>0</v>
      </c>
      <c r="Z32" s="38">
        <v>1</v>
      </c>
      <c r="AA32" s="38">
        <v>1</v>
      </c>
      <c r="AB32" s="38">
        <v>1</v>
      </c>
      <c r="AC32" s="42">
        <f t="shared" si="0"/>
        <v>26</v>
      </c>
      <c r="AD32" s="38" t="s">
        <v>133</v>
      </c>
    </row>
    <row r="33" spans="1:30" s="40" customFormat="1" x14ac:dyDescent="0.55000000000000004">
      <c r="A33" s="39" t="s">
        <v>134</v>
      </c>
      <c r="B33" s="38">
        <v>1</v>
      </c>
      <c r="C33" s="38">
        <v>1</v>
      </c>
      <c r="D33" s="38">
        <v>1</v>
      </c>
      <c r="E33" s="38">
        <v>1</v>
      </c>
      <c r="F33" s="38">
        <v>1</v>
      </c>
      <c r="G33" s="38" t="s">
        <v>85</v>
      </c>
      <c r="H33" s="38" t="s">
        <v>85</v>
      </c>
      <c r="I33" s="38" t="s">
        <v>85</v>
      </c>
      <c r="J33" s="38" t="s">
        <v>85</v>
      </c>
      <c r="K33" s="38" t="s">
        <v>85</v>
      </c>
      <c r="L33" s="38">
        <v>1</v>
      </c>
      <c r="M33" s="38">
        <v>1</v>
      </c>
      <c r="N33" s="38">
        <v>1</v>
      </c>
      <c r="O33" s="38">
        <v>1</v>
      </c>
      <c r="P33" s="38">
        <v>0</v>
      </c>
      <c r="Q33" s="38">
        <v>1</v>
      </c>
      <c r="R33" s="38">
        <v>1</v>
      </c>
      <c r="S33" s="38">
        <v>1</v>
      </c>
      <c r="T33" s="38">
        <v>1</v>
      </c>
      <c r="U33" s="38">
        <v>1</v>
      </c>
      <c r="V33" s="38">
        <v>1</v>
      </c>
      <c r="W33" s="38">
        <v>1</v>
      </c>
      <c r="X33" s="38">
        <v>1</v>
      </c>
      <c r="Y33" s="38">
        <v>0</v>
      </c>
      <c r="Z33" s="38">
        <v>1</v>
      </c>
      <c r="AA33" s="38">
        <v>1</v>
      </c>
      <c r="AB33" s="38">
        <v>0</v>
      </c>
      <c r="AC33" s="42">
        <v>25</v>
      </c>
      <c r="AD33" s="39" t="s">
        <v>135</v>
      </c>
    </row>
    <row r="34" spans="1:30" x14ac:dyDescent="0.55000000000000004">
      <c r="A34" s="39" t="s">
        <v>136</v>
      </c>
      <c r="B34" s="38">
        <v>1</v>
      </c>
      <c r="C34" s="38">
        <v>1</v>
      </c>
      <c r="D34" s="38">
        <v>1</v>
      </c>
      <c r="E34" s="38">
        <v>1</v>
      </c>
      <c r="F34" s="38">
        <v>1</v>
      </c>
      <c r="G34" s="38">
        <v>1</v>
      </c>
      <c r="H34" s="38">
        <v>1</v>
      </c>
      <c r="I34" s="38">
        <v>1</v>
      </c>
      <c r="J34" s="38">
        <v>1</v>
      </c>
      <c r="K34" s="38">
        <v>1</v>
      </c>
      <c r="L34" s="38">
        <v>1</v>
      </c>
      <c r="M34" s="38">
        <v>1</v>
      </c>
      <c r="N34" s="38">
        <v>1</v>
      </c>
      <c r="O34" s="38">
        <v>1</v>
      </c>
      <c r="P34" s="38">
        <v>1</v>
      </c>
      <c r="Q34" s="38">
        <v>1</v>
      </c>
      <c r="R34" s="38">
        <v>1</v>
      </c>
      <c r="S34" s="38">
        <v>1</v>
      </c>
      <c r="T34" s="38">
        <v>1</v>
      </c>
      <c r="U34" s="38">
        <v>1</v>
      </c>
      <c r="V34" s="38">
        <v>1</v>
      </c>
      <c r="W34" s="38">
        <v>1</v>
      </c>
      <c r="X34" s="38">
        <v>1</v>
      </c>
      <c r="Y34" s="38">
        <v>0</v>
      </c>
      <c r="Z34" s="38">
        <v>1</v>
      </c>
      <c r="AA34" s="38">
        <v>0</v>
      </c>
      <c r="AB34" s="38">
        <v>1</v>
      </c>
      <c r="AC34" s="42">
        <f t="shared" si="0"/>
        <v>25</v>
      </c>
      <c r="AD34" s="41" t="s">
        <v>137</v>
      </c>
    </row>
    <row r="35" spans="1:30" x14ac:dyDescent="0.55000000000000004">
      <c r="A35" s="39" t="s">
        <v>138</v>
      </c>
      <c r="B35" s="38">
        <v>1</v>
      </c>
      <c r="C35" s="38">
        <v>1</v>
      </c>
      <c r="D35" s="38">
        <v>1</v>
      </c>
      <c r="E35" s="38">
        <v>1</v>
      </c>
      <c r="F35" s="38">
        <v>1</v>
      </c>
      <c r="G35" s="38">
        <v>1</v>
      </c>
      <c r="H35" s="38">
        <v>0</v>
      </c>
      <c r="I35" s="38">
        <v>1</v>
      </c>
      <c r="J35" s="38">
        <v>1</v>
      </c>
      <c r="K35" s="38">
        <v>1</v>
      </c>
      <c r="L35" s="38">
        <v>1</v>
      </c>
      <c r="M35" s="38">
        <v>1</v>
      </c>
      <c r="N35" s="38">
        <v>1</v>
      </c>
      <c r="O35" s="38">
        <v>1</v>
      </c>
      <c r="P35" s="38">
        <v>1</v>
      </c>
      <c r="Q35" s="38">
        <v>1</v>
      </c>
      <c r="R35" s="38">
        <v>1</v>
      </c>
      <c r="S35" s="38">
        <v>1</v>
      </c>
      <c r="T35" s="38">
        <v>1</v>
      </c>
      <c r="U35" s="38">
        <v>1</v>
      </c>
      <c r="V35" s="38">
        <v>1</v>
      </c>
      <c r="W35" s="38">
        <v>1</v>
      </c>
      <c r="X35" s="38">
        <v>0</v>
      </c>
      <c r="Y35" s="38">
        <v>0</v>
      </c>
      <c r="Z35" s="38">
        <v>1</v>
      </c>
      <c r="AA35" s="38">
        <v>1</v>
      </c>
      <c r="AB35" s="38">
        <v>1</v>
      </c>
      <c r="AC35" s="42">
        <f t="shared" si="0"/>
        <v>24</v>
      </c>
      <c r="AD35" s="37" t="s">
        <v>139</v>
      </c>
    </row>
    <row r="36" spans="1:30" x14ac:dyDescent="0.55000000000000004">
      <c r="A36" s="37" t="s">
        <v>140</v>
      </c>
      <c r="B36" s="38">
        <v>1</v>
      </c>
      <c r="C36" s="38">
        <v>1</v>
      </c>
      <c r="D36" s="38">
        <v>1</v>
      </c>
      <c r="E36" s="38">
        <v>1</v>
      </c>
      <c r="F36" s="38">
        <v>1</v>
      </c>
      <c r="G36" s="38">
        <v>1</v>
      </c>
      <c r="H36" s="38">
        <v>1</v>
      </c>
      <c r="I36" s="38">
        <v>1</v>
      </c>
      <c r="J36" s="38">
        <v>1</v>
      </c>
      <c r="K36" s="38">
        <v>1</v>
      </c>
      <c r="L36" s="38" t="s">
        <v>85</v>
      </c>
      <c r="M36" s="38">
        <v>1</v>
      </c>
      <c r="N36" s="38">
        <v>1</v>
      </c>
      <c r="O36" s="38">
        <v>1</v>
      </c>
      <c r="P36" s="38">
        <v>1</v>
      </c>
      <c r="Q36" s="38">
        <v>1</v>
      </c>
      <c r="R36" s="38">
        <v>1</v>
      </c>
      <c r="S36" s="38">
        <v>1</v>
      </c>
      <c r="T36" s="38">
        <v>1</v>
      </c>
      <c r="U36" s="38">
        <v>1</v>
      </c>
      <c r="V36" s="38">
        <v>1</v>
      </c>
      <c r="W36" s="38">
        <v>1</v>
      </c>
      <c r="X36" s="38">
        <v>1</v>
      </c>
      <c r="Y36" s="38">
        <v>0</v>
      </c>
      <c r="Z36" s="38">
        <v>1</v>
      </c>
      <c r="AA36" s="38">
        <v>1</v>
      </c>
      <c r="AB36" s="38">
        <v>1</v>
      </c>
      <c r="AC36" s="42">
        <v>26</v>
      </c>
      <c r="AD36" s="37" t="s">
        <v>141</v>
      </c>
    </row>
    <row r="37" spans="1:30" x14ac:dyDescent="0.55000000000000004">
      <c r="A37" s="37" t="s">
        <v>142</v>
      </c>
      <c r="B37" s="38">
        <v>1</v>
      </c>
      <c r="C37" s="38">
        <v>1</v>
      </c>
      <c r="D37" s="38">
        <v>1</v>
      </c>
      <c r="E37" s="38">
        <v>1</v>
      </c>
      <c r="F37" s="38">
        <v>1</v>
      </c>
      <c r="G37" s="38">
        <v>1</v>
      </c>
      <c r="H37" s="38">
        <v>1</v>
      </c>
      <c r="I37" s="38">
        <v>1</v>
      </c>
      <c r="J37" s="38">
        <v>1</v>
      </c>
      <c r="K37" s="38">
        <v>1</v>
      </c>
      <c r="L37" s="38" t="s">
        <v>85</v>
      </c>
      <c r="M37" s="38">
        <v>1</v>
      </c>
      <c r="N37" s="38">
        <v>1</v>
      </c>
      <c r="O37" s="38">
        <v>1</v>
      </c>
      <c r="P37" s="38">
        <v>1</v>
      </c>
      <c r="Q37" s="38">
        <v>1</v>
      </c>
      <c r="R37" s="38">
        <v>1</v>
      </c>
      <c r="S37" s="38">
        <v>1</v>
      </c>
      <c r="T37" s="38">
        <v>1</v>
      </c>
      <c r="U37" s="38">
        <v>1</v>
      </c>
      <c r="V37" s="38">
        <v>1</v>
      </c>
      <c r="W37" s="38">
        <v>1</v>
      </c>
      <c r="X37" s="38">
        <v>1</v>
      </c>
      <c r="Y37" s="38">
        <v>0</v>
      </c>
      <c r="Z37" s="38">
        <v>1</v>
      </c>
      <c r="AA37" s="38">
        <v>0</v>
      </c>
      <c r="AB37" s="38">
        <v>0</v>
      </c>
      <c r="AC37" s="42">
        <v>24</v>
      </c>
      <c r="AD37" s="37" t="s">
        <v>143</v>
      </c>
    </row>
  </sheetData>
  <mergeCells count="7">
    <mergeCell ref="A1:L1"/>
    <mergeCell ref="A5:A6"/>
    <mergeCell ref="B5:AB5"/>
    <mergeCell ref="AC5:AC6"/>
    <mergeCell ref="A4:J4"/>
    <mergeCell ref="A2:L2"/>
    <mergeCell ref="A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="80" zoomScaleNormal="80" zoomScalePageLayoutView="80" workbookViewId="0">
      <selection activeCell="N2" sqref="N2"/>
    </sheetView>
  </sheetViews>
  <sheetFormatPr defaultColWidth="9.125" defaultRowHeight="26.25" customHeight="1" x14ac:dyDescent="0.65"/>
  <cols>
    <col min="1" max="1" width="13.125" style="19" customWidth="1"/>
    <col min="2" max="2" width="49.625" style="2" customWidth="1"/>
    <col min="3" max="9" width="10.625" style="20" customWidth="1"/>
    <col min="10" max="10" width="27" style="20" customWidth="1"/>
    <col min="11" max="11" width="12.125" style="2" customWidth="1"/>
    <col min="12" max="16384" width="9.125" style="2"/>
  </cols>
  <sheetData>
    <row r="1" spans="1:17" ht="26.25" customHeight="1" x14ac:dyDescent="0.65">
      <c r="A1" s="174" t="s">
        <v>150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7" ht="37.5" customHeight="1" x14ac:dyDescent="0.65">
      <c r="A2" s="51" t="s">
        <v>79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7" ht="37.5" customHeight="1" x14ac:dyDescent="0.65">
      <c r="A3" s="169" t="s">
        <v>144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7" ht="26.25" customHeight="1" x14ac:dyDescent="0.65">
      <c r="A4" s="84" t="s">
        <v>0</v>
      </c>
      <c r="B4" s="172" t="s">
        <v>1</v>
      </c>
      <c r="C4" s="172" t="s">
        <v>42</v>
      </c>
      <c r="D4" s="172"/>
      <c r="E4" s="172"/>
      <c r="F4" s="172"/>
      <c r="G4" s="172"/>
      <c r="H4" s="172"/>
      <c r="I4" s="172"/>
      <c r="J4" s="84" t="s">
        <v>36</v>
      </c>
      <c r="K4" s="85" t="s">
        <v>37</v>
      </c>
      <c r="L4" s="23" t="s">
        <v>34</v>
      </c>
    </row>
    <row r="5" spans="1:17" ht="26.25" customHeight="1" x14ac:dyDescent="0.65">
      <c r="A5" s="84"/>
      <c r="B5" s="172"/>
      <c r="C5" s="173">
        <v>1</v>
      </c>
      <c r="D5" s="173">
        <v>2</v>
      </c>
      <c r="E5" s="173">
        <v>3</v>
      </c>
      <c r="F5" s="173">
        <v>4</v>
      </c>
      <c r="G5" s="173">
        <v>5</v>
      </c>
      <c r="H5" s="173">
        <v>6</v>
      </c>
      <c r="I5" s="173">
        <v>7</v>
      </c>
      <c r="J5" s="84"/>
      <c r="K5" s="85"/>
      <c r="L5" s="22"/>
    </row>
    <row r="6" spans="1:17" ht="26.25" customHeight="1" x14ac:dyDescent="0.65">
      <c r="A6" s="86">
        <v>1</v>
      </c>
      <c r="B6" s="87" t="s">
        <v>25</v>
      </c>
      <c r="C6" s="29">
        <v>1</v>
      </c>
      <c r="D6" s="175"/>
      <c r="E6" s="176"/>
      <c r="F6" s="176"/>
      <c r="G6" s="176"/>
      <c r="H6" s="176"/>
      <c r="I6" s="176"/>
      <c r="J6" s="177">
        <f t="shared" ref="J6:J12" si="0">SUM(C6:I6)</f>
        <v>1</v>
      </c>
      <c r="K6" s="170"/>
      <c r="L6" s="171">
        <f>(J6/(1-K6))*5</f>
        <v>5</v>
      </c>
    </row>
    <row r="7" spans="1:17" ht="26.25" customHeight="1" x14ac:dyDescent="0.65">
      <c r="A7" s="88">
        <v>2</v>
      </c>
      <c r="B7" s="89" t="s">
        <v>26</v>
      </c>
      <c r="C7" s="29">
        <v>1</v>
      </c>
      <c r="D7" s="29">
        <v>1</v>
      </c>
      <c r="E7" s="30">
        <v>0.967741935483871</v>
      </c>
      <c r="F7" s="30">
        <v>0.967741935483871</v>
      </c>
      <c r="G7" s="56"/>
      <c r="H7" s="57"/>
      <c r="I7" s="58"/>
      <c r="J7" s="31">
        <f t="shared" si="0"/>
        <v>3.935483870967742</v>
      </c>
      <c r="K7" s="22"/>
      <c r="L7" s="33">
        <f>(J7/(4-K7))*5</f>
        <v>4.9193548387096779</v>
      </c>
    </row>
    <row r="8" spans="1:17" ht="26.25" customHeight="1" x14ac:dyDescent="0.65">
      <c r="A8" s="86">
        <v>3</v>
      </c>
      <c r="B8" s="89" t="s">
        <v>40</v>
      </c>
      <c r="C8" s="29">
        <v>0.8666666666666667</v>
      </c>
      <c r="D8" s="29">
        <v>0.9</v>
      </c>
      <c r="E8" s="29">
        <v>1</v>
      </c>
      <c r="F8" s="32">
        <v>0.84615384615384615</v>
      </c>
      <c r="G8" s="32">
        <v>0.96666666666666667</v>
      </c>
      <c r="H8" s="32">
        <v>1</v>
      </c>
      <c r="I8" s="45"/>
      <c r="J8" s="31">
        <f t="shared" si="0"/>
        <v>5.5794871794871792</v>
      </c>
      <c r="K8" s="25"/>
      <c r="L8" s="33">
        <f>(J8/(6-K8))*5</f>
        <v>4.649572649572649</v>
      </c>
    </row>
    <row r="9" spans="1:17" ht="26.25" customHeight="1" x14ac:dyDescent="0.65">
      <c r="A9" s="88">
        <v>4</v>
      </c>
      <c r="B9" s="89" t="s">
        <v>8</v>
      </c>
      <c r="C9" s="29">
        <v>1</v>
      </c>
      <c r="D9" s="29">
        <v>1</v>
      </c>
      <c r="E9" s="29" t="s">
        <v>46</v>
      </c>
      <c r="F9" s="32">
        <v>0.87096774193548387</v>
      </c>
      <c r="G9" s="32">
        <v>0.967741935483871</v>
      </c>
      <c r="H9" s="32">
        <v>1</v>
      </c>
      <c r="I9" s="32">
        <v>0.967741935483871</v>
      </c>
      <c r="J9" s="31">
        <f t="shared" si="0"/>
        <v>5.806451612903226</v>
      </c>
      <c r="K9" s="25">
        <v>1</v>
      </c>
      <c r="L9" s="33">
        <f>(J9/(7-K9))*5</f>
        <v>4.838709677419355</v>
      </c>
    </row>
    <row r="10" spans="1:17" ht="26.25" customHeight="1" x14ac:dyDescent="0.65">
      <c r="A10" s="86">
        <v>5</v>
      </c>
      <c r="B10" s="89" t="s">
        <v>27</v>
      </c>
      <c r="C10" s="29">
        <v>0.967741935483871</v>
      </c>
      <c r="D10" s="29">
        <v>1</v>
      </c>
      <c r="E10" s="56"/>
      <c r="F10" s="57"/>
      <c r="G10" s="57"/>
      <c r="H10" s="57"/>
      <c r="I10" s="57"/>
      <c r="J10" s="31">
        <f t="shared" si="0"/>
        <v>1.967741935483871</v>
      </c>
      <c r="K10" s="22"/>
      <c r="L10" s="33">
        <f>(J10/(2-K10))*5</f>
        <v>4.9193548387096779</v>
      </c>
    </row>
    <row r="11" spans="1:17" ht="26.25" customHeight="1" x14ac:dyDescent="0.65">
      <c r="A11" s="88">
        <v>6</v>
      </c>
      <c r="B11" s="89" t="s">
        <v>13</v>
      </c>
      <c r="C11" s="29">
        <v>1</v>
      </c>
      <c r="D11" s="29">
        <v>1</v>
      </c>
      <c r="E11" s="29">
        <v>1</v>
      </c>
      <c r="F11" s="32" t="s">
        <v>46</v>
      </c>
      <c r="G11" s="56"/>
      <c r="H11" s="57"/>
      <c r="I11" s="58"/>
      <c r="J11" s="31">
        <f t="shared" si="0"/>
        <v>3</v>
      </c>
      <c r="K11" s="22">
        <v>1</v>
      </c>
      <c r="L11" s="33">
        <f>(J11/(4-K11))*5</f>
        <v>5</v>
      </c>
    </row>
    <row r="12" spans="1:17" ht="26.25" customHeight="1" x14ac:dyDescent="0.65">
      <c r="A12" s="86">
        <v>7</v>
      </c>
      <c r="B12" s="89" t="s">
        <v>20</v>
      </c>
      <c r="C12" s="29">
        <v>0.9642857142857143</v>
      </c>
      <c r="D12" s="29">
        <v>0.8928571428571429</v>
      </c>
      <c r="E12" s="29">
        <v>0.7931034482758621</v>
      </c>
      <c r="F12" s="59"/>
      <c r="G12" s="60"/>
      <c r="H12" s="60"/>
      <c r="I12" s="61"/>
      <c r="J12" s="31">
        <f t="shared" si="0"/>
        <v>2.6502463054187193</v>
      </c>
      <c r="K12" s="22"/>
      <c r="L12" s="33">
        <f>(J12/(3-K12))*5</f>
        <v>4.417077175697866</v>
      </c>
    </row>
    <row r="13" spans="1:17" ht="26.25" customHeight="1" thickBot="1" x14ac:dyDescent="0.7">
      <c r="A13" s="5"/>
      <c r="B13" s="6"/>
      <c r="C13" s="7"/>
      <c r="D13" s="7"/>
      <c r="E13" s="7"/>
      <c r="F13" s="7"/>
      <c r="G13" s="7"/>
      <c r="H13" s="7"/>
      <c r="K13" s="7" t="s">
        <v>2</v>
      </c>
      <c r="L13" s="21">
        <f>SUM(L6:L12)</f>
        <v>33.744069180109221</v>
      </c>
    </row>
    <row r="14" spans="1:17" ht="26.25" customHeight="1" thickTop="1" thickBot="1" x14ac:dyDescent="0.7">
      <c r="A14" s="5"/>
      <c r="B14" s="90"/>
      <c r="C14" s="9"/>
      <c r="D14" s="10"/>
      <c r="E14" s="11"/>
      <c r="F14" s="11"/>
      <c r="G14" s="11"/>
      <c r="H14" s="11"/>
      <c r="K14" s="11" t="s">
        <v>35</v>
      </c>
      <c r="L14" s="8">
        <v>7</v>
      </c>
    </row>
    <row r="15" spans="1:17" ht="26.25" customHeight="1" thickTop="1" thickBot="1" x14ac:dyDescent="0.7">
      <c r="A15" s="5"/>
      <c r="B15" s="12"/>
      <c r="C15" s="11"/>
      <c r="D15" s="11"/>
      <c r="E15" s="11"/>
      <c r="F15" s="11"/>
      <c r="G15" s="11"/>
      <c r="H15" s="11"/>
      <c r="I15" s="11"/>
      <c r="K15" s="91" t="s">
        <v>38</v>
      </c>
      <c r="L15" s="13">
        <f>(L13/L14)</f>
        <v>4.8205813114441742</v>
      </c>
      <c r="M15" s="14"/>
      <c r="N15" s="14"/>
      <c r="O15" s="14"/>
      <c r="P15" s="14"/>
      <c r="Q15" s="14"/>
    </row>
    <row r="16" spans="1:17" ht="26.25" customHeight="1" thickBot="1" x14ac:dyDescent="0.7">
      <c r="A16" s="15"/>
      <c r="B16" s="16"/>
      <c r="C16" s="17"/>
      <c r="D16" s="17"/>
      <c r="E16" s="17"/>
      <c r="F16" s="17"/>
      <c r="G16" s="17"/>
      <c r="H16" s="17"/>
      <c r="I16" s="17"/>
      <c r="K16" s="14"/>
      <c r="L16" s="18" t="str">
        <f>IF(L15=5,"ดีเยี่ยม",IF(L15&gt;=4,"ดีมาก",IF(L15&gt;=3,"ดี",IF(L15&gt;=2,"พอใช้",IF(L15&gt;=1,"ต้องปรับปรุง","ไม่มีการปฏิบัติตามมาตรฐาน")))))</f>
        <v>ดีมาก</v>
      </c>
    </row>
    <row r="17" spans="6:12" ht="26.25" customHeight="1" x14ac:dyDescent="0.65">
      <c r="K17" s="14"/>
      <c r="L17" s="14"/>
    </row>
    <row r="18" spans="6:12" ht="26.25" customHeight="1" x14ac:dyDescent="0.65">
      <c r="F18" s="27"/>
      <c r="G18" s="27"/>
      <c r="H18" s="27"/>
      <c r="K18" s="14"/>
      <c r="L18" s="14"/>
    </row>
    <row r="19" spans="6:12" ht="26.25" customHeight="1" x14ac:dyDescent="0.65">
      <c r="K19" s="14"/>
      <c r="L19" s="14"/>
    </row>
    <row r="20" spans="6:12" ht="26.25" customHeight="1" x14ac:dyDescent="0.65">
      <c r="K20" s="14"/>
      <c r="L20" s="14"/>
    </row>
  </sheetData>
  <mergeCells count="13">
    <mergeCell ref="D6:I6"/>
    <mergeCell ref="E10:I10"/>
    <mergeCell ref="G11:I11"/>
    <mergeCell ref="F12:I12"/>
    <mergeCell ref="G7:I7"/>
    <mergeCell ref="K4:K5"/>
    <mergeCell ref="A4:A5"/>
    <mergeCell ref="B4:B5"/>
    <mergeCell ref="C4:I4"/>
    <mergeCell ref="J4:J5"/>
    <mergeCell ref="A1:L1"/>
    <mergeCell ref="A2:L2"/>
    <mergeCell ref="A3:L3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B10" sqref="B10"/>
    </sheetView>
  </sheetViews>
  <sheetFormatPr defaultColWidth="9.125" defaultRowHeight="26.25" customHeight="1" x14ac:dyDescent="0.65"/>
  <cols>
    <col min="1" max="1" width="13.125" style="19" customWidth="1"/>
    <col min="2" max="2" width="35.125" style="2" customWidth="1"/>
    <col min="3" max="9" width="10.625" style="20" customWidth="1"/>
    <col min="10" max="10" width="24.125" style="20" customWidth="1"/>
    <col min="11" max="11" width="12.125" style="2" customWidth="1"/>
    <col min="12" max="16384" width="9.125" style="2"/>
  </cols>
  <sheetData>
    <row r="1" spans="1:17" ht="26.25" customHeight="1" x14ac:dyDescent="0.65">
      <c r="A1" s="78" t="s">
        <v>149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7" ht="37.5" customHeight="1" thickBot="1" x14ac:dyDescent="0.7">
      <c r="A2" s="79" t="s">
        <v>146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17" ht="37.5" customHeight="1" thickBot="1" x14ac:dyDescent="0.7">
      <c r="A3" s="70" t="s">
        <v>144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2"/>
    </row>
    <row r="4" spans="1:17" ht="26.25" customHeight="1" x14ac:dyDescent="0.65">
      <c r="A4" s="52" t="s">
        <v>0</v>
      </c>
      <c r="B4" s="54" t="s">
        <v>1</v>
      </c>
      <c r="C4" s="82" t="s">
        <v>41</v>
      </c>
      <c r="D4" s="82"/>
      <c r="E4" s="82"/>
      <c r="F4" s="83"/>
      <c r="G4" s="83"/>
      <c r="H4" s="83"/>
      <c r="I4" s="83"/>
      <c r="J4" s="84" t="s">
        <v>36</v>
      </c>
      <c r="K4" s="85" t="s">
        <v>37</v>
      </c>
      <c r="L4" s="22" t="s">
        <v>34</v>
      </c>
    </row>
    <row r="5" spans="1:17" ht="26.25" customHeight="1" thickBot="1" x14ac:dyDescent="0.7">
      <c r="A5" s="53"/>
      <c r="B5" s="55"/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84"/>
      <c r="K5" s="85"/>
      <c r="L5" s="22"/>
    </row>
    <row r="6" spans="1:17" ht="26.25" customHeight="1" x14ac:dyDescent="0.65">
      <c r="A6" s="86">
        <v>1</v>
      </c>
      <c r="B6" s="87" t="s">
        <v>25</v>
      </c>
      <c r="C6" s="4">
        <v>1</v>
      </c>
      <c r="D6" s="62"/>
      <c r="E6" s="63"/>
      <c r="F6" s="63"/>
      <c r="G6" s="63"/>
      <c r="H6" s="63"/>
      <c r="I6" s="63"/>
      <c r="J6" s="23">
        <f t="shared" ref="J6:J12" si="0">SUM(C6:I6)</f>
        <v>1</v>
      </c>
      <c r="K6" s="24"/>
      <c r="L6" s="22">
        <f>(J6/(1-K6))*5</f>
        <v>5</v>
      </c>
    </row>
    <row r="7" spans="1:17" ht="26.25" customHeight="1" x14ac:dyDescent="0.65">
      <c r="A7" s="88">
        <v>2</v>
      </c>
      <c r="B7" s="89" t="s">
        <v>26</v>
      </c>
      <c r="C7" s="4">
        <v>1</v>
      </c>
      <c r="D7" s="4">
        <v>1</v>
      </c>
      <c r="E7" s="28">
        <v>1</v>
      </c>
      <c r="F7" s="28"/>
      <c r="G7" s="64"/>
      <c r="H7" s="65"/>
      <c r="I7" s="69"/>
      <c r="J7" s="23">
        <f t="shared" si="0"/>
        <v>3</v>
      </c>
      <c r="K7" s="22">
        <v>1</v>
      </c>
      <c r="L7" s="22">
        <f>(J7/(4-K7))*5</f>
        <v>5</v>
      </c>
    </row>
    <row r="8" spans="1:17" ht="26.25" customHeight="1" x14ac:dyDescent="0.65">
      <c r="A8" s="86">
        <v>3</v>
      </c>
      <c r="B8" s="89" t="s">
        <v>40</v>
      </c>
      <c r="C8" s="4">
        <v>1</v>
      </c>
      <c r="D8" s="4">
        <v>1</v>
      </c>
      <c r="E8" s="4">
        <v>1</v>
      </c>
      <c r="F8" s="26">
        <v>1</v>
      </c>
      <c r="G8" s="26">
        <v>1</v>
      </c>
      <c r="H8" s="26">
        <v>1</v>
      </c>
      <c r="I8" s="47"/>
      <c r="J8" s="23">
        <f t="shared" si="0"/>
        <v>6</v>
      </c>
      <c r="K8" s="25"/>
      <c r="L8" s="22">
        <f>(J8/(6-K8))*5</f>
        <v>5</v>
      </c>
    </row>
    <row r="9" spans="1:17" ht="26.25" customHeight="1" x14ac:dyDescent="0.65">
      <c r="A9" s="88">
        <v>4</v>
      </c>
      <c r="B9" s="89" t="s">
        <v>8</v>
      </c>
      <c r="C9" s="4">
        <v>1</v>
      </c>
      <c r="D9" s="4">
        <v>1</v>
      </c>
      <c r="E9" s="4">
        <v>1</v>
      </c>
      <c r="F9" s="26">
        <v>1</v>
      </c>
      <c r="G9" s="26">
        <v>1</v>
      </c>
      <c r="H9" s="26">
        <v>1</v>
      </c>
      <c r="I9" s="26">
        <v>1</v>
      </c>
      <c r="J9" s="23">
        <f t="shared" si="0"/>
        <v>7</v>
      </c>
      <c r="K9" s="25"/>
      <c r="L9" s="22">
        <f>(J9/(7-K9))*5</f>
        <v>5</v>
      </c>
    </row>
    <row r="10" spans="1:17" ht="26.25" customHeight="1" x14ac:dyDescent="0.65">
      <c r="A10" s="86">
        <v>5</v>
      </c>
      <c r="B10" s="89" t="s">
        <v>27</v>
      </c>
      <c r="C10" s="4">
        <v>1</v>
      </c>
      <c r="D10" s="4">
        <v>1</v>
      </c>
      <c r="E10" s="64"/>
      <c r="F10" s="65"/>
      <c r="G10" s="65"/>
      <c r="H10" s="65"/>
      <c r="I10" s="65"/>
      <c r="J10" s="23">
        <f t="shared" si="0"/>
        <v>2</v>
      </c>
      <c r="K10" s="22"/>
      <c r="L10" s="22">
        <f>(J10/(2-K10))*5</f>
        <v>5</v>
      </c>
    </row>
    <row r="11" spans="1:17" ht="26.25" customHeight="1" x14ac:dyDescent="0.65">
      <c r="A11" s="88">
        <v>6</v>
      </c>
      <c r="B11" s="89" t="s">
        <v>13</v>
      </c>
      <c r="C11" s="4">
        <v>1</v>
      </c>
      <c r="D11" s="4">
        <v>1</v>
      </c>
      <c r="E11" s="4">
        <v>1</v>
      </c>
      <c r="F11" s="26"/>
      <c r="G11" s="64"/>
      <c r="H11" s="65"/>
      <c r="I11" s="69"/>
      <c r="J11" s="23">
        <f t="shared" si="0"/>
        <v>3</v>
      </c>
      <c r="K11" s="22">
        <v>1</v>
      </c>
      <c r="L11" s="22">
        <f>(J11/(4-K11))*5</f>
        <v>5</v>
      </c>
    </row>
    <row r="12" spans="1:17" ht="26.25" customHeight="1" x14ac:dyDescent="0.65">
      <c r="A12" s="86">
        <v>7</v>
      </c>
      <c r="B12" s="89" t="s">
        <v>20</v>
      </c>
      <c r="C12" s="4">
        <v>1</v>
      </c>
      <c r="D12" s="4">
        <v>1</v>
      </c>
      <c r="E12" s="4">
        <v>1</v>
      </c>
      <c r="F12" s="66"/>
      <c r="G12" s="67"/>
      <c r="H12" s="67"/>
      <c r="I12" s="68"/>
      <c r="J12" s="23">
        <f t="shared" si="0"/>
        <v>3</v>
      </c>
      <c r="K12" s="22"/>
      <c r="L12" s="22">
        <f>(J12/(3-K12))*5</f>
        <v>5</v>
      </c>
    </row>
    <row r="13" spans="1:17" ht="26.25" customHeight="1" thickBot="1" x14ac:dyDescent="0.7">
      <c r="A13" s="5"/>
      <c r="B13" s="6"/>
      <c r="C13" s="7"/>
      <c r="D13" s="7"/>
      <c r="E13" s="7"/>
      <c r="F13" s="7"/>
      <c r="G13" s="7"/>
      <c r="H13" s="7"/>
      <c r="K13" s="7" t="s">
        <v>2</v>
      </c>
      <c r="L13" s="21">
        <f>SUM(L6:L12)</f>
        <v>35</v>
      </c>
    </row>
    <row r="14" spans="1:17" ht="26.25" customHeight="1" thickTop="1" thickBot="1" x14ac:dyDescent="0.7">
      <c r="A14" s="5"/>
      <c r="B14" s="90"/>
      <c r="C14" s="9"/>
      <c r="D14" s="10"/>
      <c r="E14" s="11"/>
      <c r="F14" s="11"/>
      <c r="G14" s="11"/>
      <c r="H14" s="11"/>
      <c r="K14" s="11" t="s">
        <v>35</v>
      </c>
      <c r="L14" s="8">
        <v>7</v>
      </c>
    </row>
    <row r="15" spans="1:17" ht="26.25" customHeight="1" thickTop="1" thickBot="1" x14ac:dyDescent="0.7">
      <c r="A15" s="5"/>
      <c r="B15" s="12"/>
      <c r="C15" s="11"/>
      <c r="D15" s="11"/>
      <c r="E15" s="11"/>
      <c r="F15" s="11"/>
      <c r="G15" s="11"/>
      <c r="H15" s="11"/>
      <c r="I15" s="11"/>
      <c r="K15" s="91" t="s">
        <v>38</v>
      </c>
      <c r="L15" s="13">
        <f>(L13/L14)</f>
        <v>5</v>
      </c>
      <c r="M15" s="14"/>
      <c r="N15" s="14"/>
      <c r="O15" s="14"/>
      <c r="P15" s="14"/>
      <c r="Q15" s="14"/>
    </row>
    <row r="16" spans="1:17" ht="28.5" thickBot="1" x14ac:dyDescent="0.7">
      <c r="A16" s="15"/>
      <c r="B16" s="16"/>
      <c r="C16" s="17"/>
      <c r="D16" s="17"/>
      <c r="E16" s="17"/>
      <c r="F16" s="17"/>
      <c r="G16" s="17"/>
      <c r="H16" s="17"/>
      <c r="I16" s="17"/>
      <c r="K16" s="14"/>
      <c r="L16" s="18" t="str">
        <f>IF(L15=5,"ดีเยี่ยม",IF(L15&gt;=4,"ดีมาก",IF(L15&gt;=3,"ดี",IF(L15&gt;=2,"พอใช้",IF(L15&gt;=1,"ต้องปรับปรุง","ไม่มีการปฏิบัติตามมาตรฐาน")))))</f>
        <v>ดีเยี่ยม</v>
      </c>
    </row>
    <row r="17" spans="11:12" ht="27.75" x14ac:dyDescent="0.65">
      <c r="K17" s="14"/>
      <c r="L17" s="14"/>
    </row>
    <row r="18" spans="11:12" ht="27.75" x14ac:dyDescent="0.65">
      <c r="K18" s="14"/>
      <c r="L18" s="14"/>
    </row>
    <row r="19" spans="11:12" ht="27.75" x14ac:dyDescent="0.65">
      <c r="K19" s="14"/>
      <c r="L19" s="14"/>
    </row>
    <row r="20" spans="11:12" ht="27.75" x14ac:dyDescent="0.65">
      <c r="K20" s="14"/>
      <c r="L20" s="14"/>
    </row>
  </sheetData>
  <mergeCells count="13">
    <mergeCell ref="A4:A5"/>
    <mergeCell ref="B4:B5"/>
    <mergeCell ref="C4:I4"/>
    <mergeCell ref="J4:J5"/>
    <mergeCell ref="A1:L1"/>
    <mergeCell ref="A2:L2"/>
    <mergeCell ref="A3:L3"/>
    <mergeCell ref="K4:K5"/>
    <mergeCell ref="D6:I6"/>
    <mergeCell ref="E10:I10"/>
    <mergeCell ref="F12:I12"/>
    <mergeCell ref="G11:I11"/>
    <mergeCell ref="G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D2" sqref="D2"/>
    </sheetView>
  </sheetViews>
  <sheetFormatPr defaultRowHeight="14.25" x14ac:dyDescent="0.2"/>
  <cols>
    <col min="1" max="1" width="93.875" bestFit="1" customWidth="1"/>
    <col min="2" max="2" width="10.375" bestFit="1" customWidth="1"/>
    <col min="3" max="3" width="20.375" bestFit="1" customWidth="1"/>
    <col min="4" max="4" width="20.375" customWidth="1"/>
    <col min="5" max="5" width="115" bestFit="1" customWidth="1"/>
  </cols>
  <sheetData>
    <row r="1" spans="1:12" ht="27.75" x14ac:dyDescent="0.65">
      <c r="A1" s="163" t="s">
        <v>149</v>
      </c>
      <c r="B1" s="164"/>
      <c r="C1" s="164"/>
      <c r="D1" s="164"/>
      <c r="E1" s="164"/>
      <c r="F1" s="73"/>
      <c r="G1" s="73"/>
      <c r="H1" s="73"/>
      <c r="I1" s="73"/>
      <c r="J1" s="73"/>
      <c r="K1" s="73"/>
      <c r="L1" s="73"/>
    </row>
    <row r="2" spans="1:12" ht="33.75" thickBot="1" x14ac:dyDescent="0.25">
      <c r="A2" s="46" t="s">
        <v>147</v>
      </c>
      <c r="B2" s="165"/>
      <c r="C2" s="165"/>
      <c r="D2" s="165"/>
      <c r="E2" s="165"/>
      <c r="F2" s="74"/>
      <c r="G2" s="74"/>
      <c r="H2" s="74"/>
      <c r="I2" s="74"/>
      <c r="J2" s="74"/>
      <c r="K2" s="74"/>
      <c r="L2" s="75"/>
    </row>
    <row r="3" spans="1:12" ht="27.75" x14ac:dyDescent="0.65">
      <c r="A3" s="46" t="s">
        <v>144</v>
      </c>
      <c r="B3" s="166"/>
      <c r="C3" s="166"/>
      <c r="D3" s="166"/>
      <c r="E3" s="166"/>
      <c r="F3" s="76"/>
      <c r="G3" s="76"/>
      <c r="H3" s="76"/>
      <c r="I3" s="76"/>
      <c r="J3" s="76"/>
      <c r="K3" s="76"/>
      <c r="L3" s="77"/>
    </row>
    <row r="4" spans="1:12" ht="23.25" x14ac:dyDescent="0.35">
      <c r="A4" s="92" t="s">
        <v>48</v>
      </c>
      <c r="B4" s="92"/>
      <c r="C4" s="92"/>
      <c r="D4" s="92"/>
      <c r="E4" s="92"/>
    </row>
    <row r="5" spans="1:12" ht="23.25" x14ac:dyDescent="0.35">
      <c r="A5" s="93"/>
      <c r="B5" s="93" t="s">
        <v>49</v>
      </c>
      <c r="C5" s="93" t="s">
        <v>50</v>
      </c>
      <c r="D5" s="94" t="s">
        <v>51</v>
      </c>
      <c r="E5" s="93" t="s">
        <v>52</v>
      </c>
    </row>
    <row r="6" spans="1:12" ht="23.25" x14ac:dyDescent="0.35">
      <c r="A6" s="155" t="s">
        <v>53</v>
      </c>
      <c r="B6" s="154">
        <v>8</v>
      </c>
      <c r="C6" s="154">
        <v>8</v>
      </c>
      <c r="D6" s="156">
        <f>(C6/B6)*100</f>
        <v>100</v>
      </c>
      <c r="E6" s="95"/>
    </row>
    <row r="7" spans="1:12" ht="23.25" x14ac:dyDescent="0.35">
      <c r="A7" s="155" t="s">
        <v>54</v>
      </c>
      <c r="B7" s="154">
        <v>3</v>
      </c>
      <c r="C7" s="154">
        <v>3</v>
      </c>
      <c r="D7" s="156">
        <f t="shared" ref="D7:D25" si="0">(C7/B7)*100</f>
        <v>100</v>
      </c>
      <c r="E7" s="95"/>
    </row>
    <row r="8" spans="1:12" ht="23.25" x14ac:dyDescent="0.35">
      <c r="A8" s="155" t="s">
        <v>55</v>
      </c>
      <c r="B8" s="154">
        <v>5</v>
      </c>
      <c r="C8" s="154">
        <v>5</v>
      </c>
      <c r="D8" s="156">
        <f t="shared" si="0"/>
        <v>100</v>
      </c>
      <c r="E8" s="95"/>
    </row>
    <row r="9" spans="1:12" ht="23.25" x14ac:dyDescent="0.35">
      <c r="A9" s="155" t="s">
        <v>56</v>
      </c>
      <c r="B9" s="154">
        <v>6</v>
      </c>
      <c r="C9" s="154">
        <v>6</v>
      </c>
      <c r="D9" s="156">
        <f t="shared" si="0"/>
        <v>100</v>
      </c>
      <c r="E9" s="95"/>
    </row>
    <row r="10" spans="1:12" ht="23.25" x14ac:dyDescent="0.35">
      <c r="A10" s="155" t="s">
        <v>57</v>
      </c>
      <c r="B10" s="154">
        <v>3</v>
      </c>
      <c r="C10" s="154">
        <v>3</v>
      </c>
      <c r="D10" s="156">
        <f t="shared" si="0"/>
        <v>100</v>
      </c>
      <c r="E10" s="95"/>
    </row>
    <row r="11" spans="1:12" ht="23.25" x14ac:dyDescent="0.35">
      <c r="A11" s="155" t="s">
        <v>58</v>
      </c>
      <c r="B11" s="154">
        <v>7</v>
      </c>
      <c r="C11" s="154">
        <v>7</v>
      </c>
      <c r="D11" s="156">
        <f t="shared" si="0"/>
        <v>100</v>
      </c>
      <c r="E11" s="95"/>
    </row>
    <row r="12" spans="1:12" ht="23.25" x14ac:dyDescent="0.35">
      <c r="A12" s="155" t="s">
        <v>59</v>
      </c>
      <c r="B12" s="154">
        <v>6</v>
      </c>
      <c r="C12" s="154">
        <v>6</v>
      </c>
      <c r="D12" s="156">
        <f t="shared" si="0"/>
        <v>100</v>
      </c>
      <c r="E12" s="95"/>
    </row>
    <row r="13" spans="1:12" ht="23.25" x14ac:dyDescent="0.35">
      <c r="A13" s="155" t="s">
        <v>60</v>
      </c>
      <c r="B13" s="154">
        <v>9</v>
      </c>
      <c r="C13" s="154">
        <v>9</v>
      </c>
      <c r="D13" s="156">
        <f t="shared" si="0"/>
        <v>100</v>
      </c>
      <c r="E13" s="95"/>
    </row>
    <row r="14" spans="1:12" ht="23.25" x14ac:dyDescent="0.35">
      <c r="A14" s="155" t="s">
        <v>61</v>
      </c>
      <c r="B14" s="154">
        <v>3</v>
      </c>
      <c r="C14" s="154">
        <v>3</v>
      </c>
      <c r="D14" s="156">
        <f t="shared" si="0"/>
        <v>100</v>
      </c>
      <c r="E14" s="95"/>
    </row>
    <row r="15" spans="1:12" ht="23.25" x14ac:dyDescent="0.35">
      <c r="A15" s="155" t="s">
        <v>62</v>
      </c>
      <c r="B15" s="154">
        <v>2</v>
      </c>
      <c r="C15" s="154">
        <v>2</v>
      </c>
      <c r="D15" s="156">
        <f t="shared" si="0"/>
        <v>100</v>
      </c>
      <c r="E15" s="95"/>
    </row>
    <row r="16" spans="1:12" ht="23.25" x14ac:dyDescent="0.35">
      <c r="A16" s="155" t="s">
        <v>63</v>
      </c>
      <c r="B16" s="154">
        <v>4</v>
      </c>
      <c r="C16" s="154">
        <v>4</v>
      </c>
      <c r="D16" s="156">
        <f t="shared" si="0"/>
        <v>100</v>
      </c>
      <c r="E16" s="95"/>
    </row>
    <row r="17" spans="1:5" ht="23.25" x14ac:dyDescent="0.35">
      <c r="A17" s="155" t="s">
        <v>64</v>
      </c>
      <c r="B17" s="154">
        <v>8</v>
      </c>
      <c r="C17" s="154">
        <v>7</v>
      </c>
      <c r="D17" s="156">
        <f t="shared" si="0"/>
        <v>87.5</v>
      </c>
      <c r="E17" s="95"/>
    </row>
    <row r="18" spans="1:5" ht="23.25" x14ac:dyDescent="0.35">
      <c r="A18" s="155" t="s">
        <v>65</v>
      </c>
      <c r="B18" s="154">
        <v>7</v>
      </c>
      <c r="C18" s="154">
        <v>7</v>
      </c>
      <c r="D18" s="156">
        <f t="shared" si="0"/>
        <v>100</v>
      </c>
      <c r="E18" s="95"/>
    </row>
    <row r="19" spans="1:5" ht="23.25" x14ac:dyDescent="0.35">
      <c r="A19" s="155" t="s">
        <v>66</v>
      </c>
      <c r="B19" s="154">
        <v>5</v>
      </c>
      <c r="C19" s="154">
        <v>4.5</v>
      </c>
      <c r="D19" s="156">
        <f t="shared" si="0"/>
        <v>90</v>
      </c>
      <c r="E19" s="95"/>
    </row>
    <row r="20" spans="1:5" ht="23.25" x14ac:dyDescent="0.35">
      <c r="A20" s="155" t="s">
        <v>67</v>
      </c>
      <c r="B20" s="154">
        <v>4</v>
      </c>
      <c r="C20" s="154">
        <v>4</v>
      </c>
      <c r="D20" s="156">
        <f t="shared" si="0"/>
        <v>100</v>
      </c>
      <c r="E20" s="95"/>
    </row>
    <row r="21" spans="1:5" ht="23.25" x14ac:dyDescent="0.35">
      <c r="A21" s="155" t="s">
        <v>68</v>
      </c>
      <c r="B21" s="154">
        <v>6</v>
      </c>
      <c r="C21" s="154">
        <v>6</v>
      </c>
      <c r="D21" s="156">
        <f t="shared" si="0"/>
        <v>100</v>
      </c>
      <c r="E21" s="95"/>
    </row>
    <row r="22" spans="1:5" ht="23.25" x14ac:dyDescent="0.35">
      <c r="A22" s="155" t="s">
        <v>69</v>
      </c>
      <c r="B22" s="154">
        <v>8</v>
      </c>
      <c r="C22" s="154">
        <v>8</v>
      </c>
      <c r="D22" s="156">
        <f t="shared" si="0"/>
        <v>100</v>
      </c>
      <c r="E22" s="95"/>
    </row>
    <row r="23" spans="1:5" ht="23.25" x14ac:dyDescent="0.35">
      <c r="A23" s="155" t="s">
        <v>70</v>
      </c>
      <c r="B23" s="154">
        <v>3</v>
      </c>
      <c r="C23" s="154">
        <v>3</v>
      </c>
      <c r="D23" s="156">
        <f t="shared" si="0"/>
        <v>100</v>
      </c>
      <c r="E23" s="95"/>
    </row>
    <row r="24" spans="1:5" ht="23.25" x14ac:dyDescent="0.35">
      <c r="A24" s="155" t="s">
        <v>71</v>
      </c>
      <c r="B24" s="154">
        <v>8</v>
      </c>
      <c r="C24" s="154">
        <v>8</v>
      </c>
      <c r="D24" s="156">
        <f t="shared" si="0"/>
        <v>100</v>
      </c>
      <c r="E24" s="95"/>
    </row>
    <row r="25" spans="1:5" ht="23.25" x14ac:dyDescent="0.35">
      <c r="A25" s="157" t="s">
        <v>72</v>
      </c>
      <c r="B25" s="158">
        <f>SUM(B6:B24)</f>
        <v>105</v>
      </c>
      <c r="C25" s="158">
        <f>SUM(C6:C24)</f>
        <v>103.5</v>
      </c>
      <c r="D25" s="159">
        <f t="shared" si="0"/>
        <v>98.571428571428584</v>
      </c>
      <c r="E25" s="159"/>
    </row>
    <row r="27" spans="1:5" x14ac:dyDescent="0.2">
      <c r="B27" t="s">
        <v>73</v>
      </c>
    </row>
    <row r="28" spans="1:5" x14ac:dyDescent="0.2">
      <c r="B28" t="s">
        <v>74</v>
      </c>
      <c r="C28" t="s">
        <v>75</v>
      </c>
      <c r="D28" t="s">
        <v>76</v>
      </c>
      <c r="E28" t="s">
        <v>77</v>
      </c>
    </row>
    <row r="29" spans="1:5" ht="20.25" x14ac:dyDescent="0.2">
      <c r="A29" s="34" t="s">
        <v>78</v>
      </c>
      <c r="B29">
        <v>96.84</v>
      </c>
    </row>
  </sheetData>
  <mergeCells count="1">
    <mergeCell ref="A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zoomScale="84" zoomScaleNormal="84" zoomScalePageLayoutView="84" workbookViewId="0">
      <selection activeCell="P3" sqref="P3"/>
    </sheetView>
  </sheetViews>
  <sheetFormatPr defaultColWidth="9.125" defaultRowHeight="26.25" customHeight="1" x14ac:dyDescent="0.65"/>
  <cols>
    <col min="1" max="1" width="13.125" style="19" customWidth="1"/>
    <col min="2" max="2" width="49.625" style="2" customWidth="1"/>
    <col min="3" max="11" width="5.625" style="2" customWidth="1"/>
    <col min="12" max="12" width="15.125" style="20" customWidth="1"/>
    <col min="13" max="13" width="14.625" style="2" customWidth="1"/>
    <col min="14" max="16384" width="9.125" style="2"/>
  </cols>
  <sheetData>
    <row r="1" spans="1:17" ht="41.25" customHeight="1" x14ac:dyDescent="0.65">
      <c r="A1" s="51" t="s">
        <v>149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2"/>
      <c r="N1" s="12"/>
      <c r="O1" s="12"/>
    </row>
    <row r="2" spans="1:17" ht="26.25" customHeight="1" x14ac:dyDescent="0.65">
      <c r="A2" s="51" t="s">
        <v>148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68"/>
      <c r="N2" s="168"/>
      <c r="O2" s="12"/>
    </row>
    <row r="3" spans="1:17" ht="38.25" customHeight="1" x14ac:dyDescent="0.65">
      <c r="A3" s="169" t="s">
        <v>144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5"/>
      <c r="N3" s="168"/>
      <c r="O3" s="12"/>
    </row>
    <row r="4" spans="1:17" ht="26.25" customHeight="1" x14ac:dyDescent="0.65">
      <c r="A4" s="84" t="s">
        <v>0</v>
      </c>
      <c r="B4" s="172" t="s">
        <v>1</v>
      </c>
      <c r="C4" s="172" t="s">
        <v>45</v>
      </c>
      <c r="D4" s="172"/>
      <c r="E4" s="172"/>
      <c r="F4" s="172"/>
      <c r="G4" s="172"/>
      <c r="H4" s="172"/>
      <c r="I4" s="172"/>
      <c r="J4" s="172"/>
      <c r="K4" s="172"/>
      <c r="L4" s="172" t="s">
        <v>36</v>
      </c>
      <c r="M4" s="160" t="s">
        <v>33</v>
      </c>
      <c r="N4" s="161"/>
    </row>
    <row r="5" spans="1:17" ht="26.25" customHeight="1" x14ac:dyDescent="0.65">
      <c r="A5" s="84"/>
      <c r="B5" s="172"/>
      <c r="C5" s="173">
        <v>1</v>
      </c>
      <c r="D5" s="173">
        <v>2</v>
      </c>
      <c r="E5" s="173">
        <v>3</v>
      </c>
      <c r="F5" s="173">
        <v>4</v>
      </c>
      <c r="G5" s="173">
        <v>5</v>
      </c>
      <c r="H5" s="173">
        <v>6</v>
      </c>
      <c r="I5" s="173">
        <v>7</v>
      </c>
      <c r="J5" s="173">
        <v>8</v>
      </c>
      <c r="K5" s="173">
        <v>9</v>
      </c>
      <c r="L5" s="172"/>
      <c r="M5" s="160"/>
      <c r="N5" s="162" t="s">
        <v>34</v>
      </c>
    </row>
    <row r="6" spans="1:17" ht="26.25" customHeight="1" x14ac:dyDescent="0.65">
      <c r="A6" s="97">
        <v>1</v>
      </c>
      <c r="B6" s="98" t="s">
        <v>3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99"/>
      <c r="L6" s="100">
        <f>SUM(C6:K6)</f>
        <v>8</v>
      </c>
      <c r="M6" s="170"/>
      <c r="N6" s="171">
        <f>(L6/(8-M6)*5)</f>
        <v>5</v>
      </c>
    </row>
    <row r="7" spans="1:17" ht="26.25" customHeight="1" x14ac:dyDescent="0.65">
      <c r="A7" s="101">
        <v>2</v>
      </c>
      <c r="B7" s="102" t="s">
        <v>4</v>
      </c>
      <c r="C7" s="4">
        <v>1</v>
      </c>
      <c r="D7" s="4">
        <v>1</v>
      </c>
      <c r="E7" s="4">
        <v>1</v>
      </c>
      <c r="F7" s="103"/>
      <c r="G7" s="104"/>
      <c r="H7" s="104"/>
      <c r="I7" s="104"/>
      <c r="J7" s="104"/>
      <c r="K7" s="105"/>
      <c r="L7" s="106">
        <f t="shared" ref="L7:L24" si="0">SUM(C7:K7)</f>
        <v>3</v>
      </c>
      <c r="M7" s="22"/>
      <c r="N7" s="33">
        <f>(L7/(3-M7)*5)</f>
        <v>5</v>
      </c>
    </row>
    <row r="8" spans="1:17" ht="26.25" customHeight="1" x14ac:dyDescent="0.65">
      <c r="A8" s="101">
        <v>3</v>
      </c>
      <c r="B8" s="102" t="s">
        <v>5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103"/>
      <c r="I8" s="104"/>
      <c r="J8" s="104"/>
      <c r="K8" s="105"/>
      <c r="L8" s="106">
        <f t="shared" si="0"/>
        <v>5</v>
      </c>
      <c r="M8" s="25"/>
      <c r="N8" s="33">
        <f>(L8/(5-M8)*5)</f>
        <v>5</v>
      </c>
    </row>
    <row r="9" spans="1:17" ht="26.25" customHeight="1" x14ac:dyDescent="0.65">
      <c r="A9" s="101">
        <v>4</v>
      </c>
      <c r="B9" s="102" t="s">
        <v>6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103"/>
      <c r="J9" s="104"/>
      <c r="K9" s="105"/>
      <c r="L9" s="106">
        <f t="shared" si="0"/>
        <v>6</v>
      </c>
      <c r="M9" s="25"/>
      <c r="N9" s="33">
        <f>(L9/(6-M9)*5)</f>
        <v>5</v>
      </c>
      <c r="O9" s="107"/>
      <c r="P9" s="107"/>
      <c r="Q9" s="107"/>
    </row>
    <row r="10" spans="1:17" ht="26.25" customHeight="1" x14ac:dyDescent="0.65">
      <c r="A10" s="101">
        <v>5</v>
      </c>
      <c r="B10" s="102" t="s">
        <v>7</v>
      </c>
      <c r="C10" s="4">
        <v>1</v>
      </c>
      <c r="D10" s="4">
        <v>1</v>
      </c>
      <c r="E10" s="4">
        <v>1</v>
      </c>
      <c r="F10" s="103"/>
      <c r="G10" s="104"/>
      <c r="H10" s="104"/>
      <c r="I10" s="104"/>
      <c r="J10" s="104"/>
      <c r="K10" s="105"/>
      <c r="L10" s="106">
        <f t="shared" si="0"/>
        <v>3</v>
      </c>
      <c r="M10" s="25"/>
      <c r="N10" s="33">
        <f>(L10/(3-M10)*5)</f>
        <v>5</v>
      </c>
    </row>
    <row r="11" spans="1:17" ht="26.25" customHeight="1" x14ac:dyDescent="0.65">
      <c r="A11" s="101">
        <v>6</v>
      </c>
      <c r="B11" s="102" t="s">
        <v>8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103"/>
      <c r="K11" s="105"/>
      <c r="L11" s="106">
        <f t="shared" si="0"/>
        <v>7</v>
      </c>
      <c r="M11" s="22"/>
      <c r="N11" s="33">
        <f>(L11/(7-M11)*5)</f>
        <v>5</v>
      </c>
    </row>
    <row r="12" spans="1:17" ht="26.25" customHeight="1" x14ac:dyDescent="0.65">
      <c r="A12" s="101">
        <v>7</v>
      </c>
      <c r="B12" s="102" t="s">
        <v>9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103"/>
      <c r="J12" s="104"/>
      <c r="K12" s="105"/>
      <c r="L12" s="106">
        <f t="shared" si="0"/>
        <v>6</v>
      </c>
      <c r="M12" s="22"/>
      <c r="N12" s="33">
        <f>(L12/(6-M12)*5)</f>
        <v>5</v>
      </c>
    </row>
    <row r="13" spans="1:17" ht="26.25" customHeight="1" x14ac:dyDescent="0.65">
      <c r="A13" s="101">
        <v>8</v>
      </c>
      <c r="B13" s="102" t="s">
        <v>10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106">
        <f t="shared" si="0"/>
        <v>9</v>
      </c>
      <c r="M13" s="22"/>
      <c r="N13" s="33">
        <f>(L13/(9-M13)*5)</f>
        <v>5</v>
      </c>
    </row>
    <row r="14" spans="1:17" ht="26.25" customHeight="1" x14ac:dyDescent="0.65">
      <c r="A14" s="101">
        <v>9</v>
      </c>
      <c r="B14" s="102" t="s">
        <v>11</v>
      </c>
      <c r="C14" s="4">
        <v>1</v>
      </c>
      <c r="D14" s="4">
        <v>1</v>
      </c>
      <c r="E14" s="4">
        <v>1</v>
      </c>
      <c r="F14" s="103"/>
      <c r="G14" s="104"/>
      <c r="H14" s="104"/>
      <c r="I14" s="104"/>
      <c r="J14" s="104"/>
      <c r="K14" s="105"/>
      <c r="L14" s="106">
        <f t="shared" si="0"/>
        <v>3</v>
      </c>
      <c r="M14" s="22"/>
      <c r="N14" s="33">
        <f>(L14/(3-M14)*5)</f>
        <v>5</v>
      </c>
    </row>
    <row r="15" spans="1:17" ht="26.25" customHeight="1" x14ac:dyDescent="0.65">
      <c r="A15" s="101">
        <v>10</v>
      </c>
      <c r="B15" s="102" t="s">
        <v>12</v>
      </c>
      <c r="C15" s="4">
        <v>1</v>
      </c>
      <c r="D15" s="4">
        <v>1</v>
      </c>
      <c r="E15" s="103"/>
      <c r="F15" s="104"/>
      <c r="G15" s="104"/>
      <c r="H15" s="104"/>
      <c r="I15" s="104"/>
      <c r="J15" s="104"/>
      <c r="K15" s="105"/>
      <c r="L15" s="106">
        <f t="shared" si="0"/>
        <v>2</v>
      </c>
      <c r="M15" s="22"/>
      <c r="N15" s="33">
        <f>(L15/(2-M15)*5)</f>
        <v>5</v>
      </c>
    </row>
    <row r="16" spans="1:17" ht="26.25" customHeight="1" x14ac:dyDescent="0.65">
      <c r="A16" s="101">
        <v>11</v>
      </c>
      <c r="B16" s="102" t="s">
        <v>13</v>
      </c>
      <c r="C16" s="4">
        <v>1</v>
      </c>
      <c r="D16" s="4">
        <v>1</v>
      </c>
      <c r="E16" s="4">
        <v>1</v>
      </c>
      <c r="F16" s="4">
        <v>1</v>
      </c>
      <c r="G16" s="108"/>
      <c r="H16" s="108"/>
      <c r="I16" s="108"/>
      <c r="J16" s="108"/>
      <c r="K16" s="109"/>
      <c r="L16" s="106">
        <f t="shared" si="0"/>
        <v>4</v>
      </c>
      <c r="M16" s="22"/>
      <c r="N16" s="33">
        <f>(L16/(4-M16)*5)</f>
        <v>5</v>
      </c>
    </row>
    <row r="17" spans="1:19" ht="26.25" customHeight="1" x14ac:dyDescent="0.65">
      <c r="A17" s="101">
        <v>12</v>
      </c>
      <c r="B17" s="102" t="s">
        <v>14</v>
      </c>
      <c r="C17" s="4">
        <v>1</v>
      </c>
      <c r="D17" s="4">
        <v>1</v>
      </c>
      <c r="E17" s="4">
        <v>1</v>
      </c>
      <c r="F17" s="4">
        <v>1</v>
      </c>
      <c r="G17" s="4" t="s">
        <v>46</v>
      </c>
      <c r="H17" s="4">
        <v>1</v>
      </c>
      <c r="I17" s="4">
        <v>1</v>
      </c>
      <c r="J17" s="4">
        <v>0</v>
      </c>
      <c r="K17" s="4">
        <v>1</v>
      </c>
      <c r="L17" s="106">
        <f t="shared" si="0"/>
        <v>7</v>
      </c>
      <c r="M17" s="22">
        <v>1</v>
      </c>
      <c r="N17" s="33">
        <f>(L17/(9-M17)*5)</f>
        <v>4.375</v>
      </c>
    </row>
    <row r="18" spans="1:19" ht="26.25" customHeight="1" x14ac:dyDescent="0.65">
      <c r="A18" s="101">
        <v>13</v>
      </c>
      <c r="B18" s="102" t="s">
        <v>15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103"/>
      <c r="K18" s="105"/>
      <c r="L18" s="110">
        <f t="shared" si="0"/>
        <v>7</v>
      </c>
      <c r="M18" s="22"/>
      <c r="N18" s="33">
        <f>(L18/(7-M18)*5)</f>
        <v>5</v>
      </c>
    </row>
    <row r="19" spans="1:19" ht="26.25" customHeight="1" x14ac:dyDescent="0.65">
      <c r="A19" s="101">
        <v>14</v>
      </c>
      <c r="B19" s="102" t="s">
        <v>16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103"/>
      <c r="I19" s="104"/>
      <c r="J19" s="104"/>
      <c r="K19" s="105"/>
      <c r="L19" s="110">
        <f>SUM(C19:K19)</f>
        <v>5</v>
      </c>
      <c r="M19" s="22"/>
      <c r="N19" s="33">
        <f>(L19/(5-M19)*5)</f>
        <v>5</v>
      </c>
    </row>
    <row r="20" spans="1:19" ht="26.25" customHeight="1" x14ac:dyDescent="0.65">
      <c r="A20" s="101">
        <v>15</v>
      </c>
      <c r="B20" s="102" t="s">
        <v>17</v>
      </c>
      <c r="C20" s="4">
        <v>0.5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103"/>
      <c r="K20" s="105"/>
      <c r="L20" s="110">
        <f>SUM(C20:K20)</f>
        <v>6.5</v>
      </c>
      <c r="M20" s="22"/>
      <c r="N20" s="33">
        <f>(L20/(7-M20)*5)</f>
        <v>4.6428571428571432</v>
      </c>
      <c r="O20" s="2" t="s">
        <v>47</v>
      </c>
    </row>
    <row r="21" spans="1:19" ht="26.25" customHeight="1" x14ac:dyDescent="0.65">
      <c r="A21" s="101">
        <v>16</v>
      </c>
      <c r="B21" s="102" t="s">
        <v>18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103"/>
      <c r="J21" s="104"/>
      <c r="K21" s="105"/>
      <c r="L21" s="110">
        <f>SUM(C21:K21)</f>
        <v>6</v>
      </c>
      <c r="M21" s="22"/>
      <c r="N21" s="33">
        <f>(L21/(6-M21)*5)</f>
        <v>5</v>
      </c>
    </row>
    <row r="22" spans="1:19" ht="26.25" customHeight="1" x14ac:dyDescent="0.65">
      <c r="A22" s="101">
        <v>17</v>
      </c>
      <c r="B22" s="102" t="s">
        <v>19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109"/>
      <c r="L22" s="106">
        <f>SUM(C22:K22)</f>
        <v>8</v>
      </c>
      <c r="M22" s="22"/>
      <c r="N22" s="33">
        <f>(L22/(8-M22)*5)</f>
        <v>5</v>
      </c>
    </row>
    <row r="23" spans="1:19" ht="26.25" customHeight="1" x14ac:dyDescent="0.65">
      <c r="A23" s="101">
        <v>18</v>
      </c>
      <c r="B23" s="102" t="s">
        <v>20</v>
      </c>
      <c r="C23" s="4">
        <v>1</v>
      </c>
      <c r="D23" s="4">
        <v>1</v>
      </c>
      <c r="E23" s="4">
        <v>1</v>
      </c>
      <c r="F23" s="103"/>
      <c r="G23" s="104"/>
      <c r="H23" s="104"/>
      <c r="I23" s="104"/>
      <c r="J23" s="104"/>
      <c r="K23" s="105"/>
      <c r="L23" s="106">
        <f t="shared" si="0"/>
        <v>3</v>
      </c>
      <c r="M23" s="25"/>
      <c r="N23" s="33">
        <f>(L23/(3-M23)*5)</f>
        <v>5</v>
      </c>
    </row>
    <row r="24" spans="1:19" ht="26.25" customHeight="1" thickBot="1" x14ac:dyDescent="0.7">
      <c r="A24" s="101">
        <v>19</v>
      </c>
      <c r="B24" s="102" t="s">
        <v>21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111"/>
      <c r="L24" s="112">
        <f t="shared" si="0"/>
        <v>8</v>
      </c>
      <c r="M24" s="22"/>
      <c r="N24" s="33">
        <f>(L24/(8-M24)*5)</f>
        <v>5</v>
      </c>
    </row>
    <row r="25" spans="1:19" ht="26.25" customHeight="1" thickBot="1" x14ac:dyDescent="0.7">
      <c r="A25" s="5"/>
      <c r="B25" s="6"/>
      <c r="C25" s="7"/>
      <c r="D25" s="7"/>
      <c r="E25" s="7"/>
      <c r="F25" s="7"/>
      <c r="G25" s="7"/>
      <c r="H25" s="113" t="s">
        <v>22</v>
      </c>
      <c r="I25" s="114"/>
      <c r="J25" s="114"/>
      <c r="K25" s="115"/>
      <c r="L25" s="8">
        <f>SUM(N6:N24)</f>
        <v>94.017857142857139</v>
      </c>
      <c r="N25" s="116"/>
    </row>
    <row r="26" spans="1:19" ht="26.25" customHeight="1" thickTop="1" thickBot="1" x14ac:dyDescent="0.7">
      <c r="A26" s="5"/>
      <c r="B26" s="90"/>
      <c r="C26" s="1"/>
      <c r="D26" s="117"/>
      <c r="E26" s="12"/>
      <c r="F26" s="12"/>
      <c r="G26" s="12"/>
      <c r="H26" s="113" t="s">
        <v>35</v>
      </c>
      <c r="I26" s="114"/>
      <c r="J26" s="114"/>
      <c r="K26" s="115"/>
      <c r="L26" s="8">
        <v>19</v>
      </c>
      <c r="N26" s="116"/>
    </row>
    <row r="27" spans="1:19" ht="26.25" customHeight="1" thickTop="1" thickBot="1" x14ac:dyDescent="0.7">
      <c r="A27" s="5"/>
      <c r="B27" s="12"/>
      <c r="C27" s="12"/>
      <c r="D27" s="12"/>
      <c r="E27" s="12"/>
      <c r="F27" s="12"/>
      <c r="G27" s="12"/>
      <c r="H27" s="118" t="s">
        <v>23</v>
      </c>
      <c r="I27" s="119"/>
      <c r="J27" s="119"/>
      <c r="K27" s="120"/>
      <c r="L27" s="121">
        <f>(L25/L26)</f>
        <v>4.9483082706766917</v>
      </c>
      <c r="M27" s="122"/>
      <c r="N27" s="14"/>
      <c r="O27" s="14"/>
      <c r="P27" s="14"/>
      <c r="Q27" s="14"/>
      <c r="R27" s="14"/>
      <c r="S27" s="14"/>
    </row>
    <row r="28" spans="1:19" ht="26.25" customHeight="1" thickBot="1" x14ac:dyDescent="0.7">
      <c r="A28" s="15"/>
      <c r="B28" s="16"/>
      <c r="C28" s="16"/>
      <c r="D28" s="16"/>
      <c r="E28" s="16"/>
      <c r="F28" s="16"/>
      <c r="G28" s="16"/>
      <c r="H28" s="118" t="s">
        <v>24</v>
      </c>
      <c r="I28" s="119"/>
      <c r="J28" s="119"/>
      <c r="K28" s="120"/>
      <c r="L28" s="18" t="str">
        <f>IF(L27=5,"ดีเยี่ยม",IF(L27&gt;=4,"ดีมาก",IF(L27&gt;=3,"ดี",IF(L27&gt;=2,"พอใช้",IF(L27&gt;=1,"ต้องปรับปรุง","ไม่มีการปฏิบัติตามมาตรฐาน")))))</f>
        <v>ดีมาก</v>
      </c>
      <c r="M28" s="14"/>
      <c r="N28" s="14"/>
    </row>
    <row r="29" spans="1:19" ht="26.25" customHeight="1" x14ac:dyDescent="0.65">
      <c r="M29" s="14"/>
      <c r="N29" s="14"/>
    </row>
    <row r="30" spans="1:19" ht="26.25" customHeight="1" x14ac:dyDescent="0.65">
      <c r="B30" s="123" t="s">
        <v>39</v>
      </c>
      <c r="C30" s="124"/>
      <c r="D30" s="124"/>
      <c r="E30" s="125"/>
      <c r="K30" s="126"/>
      <c r="M30" s="14"/>
      <c r="N30" s="14"/>
    </row>
    <row r="31" spans="1:19" ht="26.25" customHeight="1" x14ac:dyDescent="0.65">
      <c r="B31" s="127" t="s">
        <v>28</v>
      </c>
      <c r="C31" s="127"/>
      <c r="D31" s="128">
        <f>L27</f>
        <v>4.9483082706766917</v>
      </c>
      <c r="E31" s="129"/>
      <c r="M31" s="14"/>
      <c r="N31" s="14"/>
    </row>
    <row r="32" spans="1:19" ht="26.25" customHeight="1" x14ac:dyDescent="0.65">
      <c r="B32" s="130" t="s">
        <v>29</v>
      </c>
      <c r="C32" s="131"/>
      <c r="D32" s="132">
        <f>(70*D31)/100</f>
        <v>3.4638157894736845</v>
      </c>
      <c r="E32" s="133"/>
      <c r="M32" s="14"/>
      <c r="N32" s="14"/>
    </row>
    <row r="33" spans="2:14" ht="26.25" customHeight="1" x14ac:dyDescent="0.65">
      <c r="B33" s="134" t="s">
        <v>30</v>
      </c>
      <c r="C33" s="135"/>
      <c r="D33" s="136">
        <f>คะแนนรวมห้องอาจารย์!L15</f>
        <v>4.8205813114441742</v>
      </c>
      <c r="E33" s="137"/>
      <c r="M33" s="14"/>
      <c r="N33" s="14"/>
    </row>
    <row r="34" spans="2:14" ht="26.25" customHeight="1" x14ac:dyDescent="0.65">
      <c r="B34" s="130" t="s">
        <v>31</v>
      </c>
      <c r="C34" s="131"/>
      <c r="D34" s="132">
        <f>D33*1.5/5</f>
        <v>1.4461743934332523</v>
      </c>
      <c r="E34" s="133"/>
      <c r="M34" s="14"/>
      <c r="N34" s="14"/>
    </row>
    <row r="35" spans="2:14" ht="26.25" customHeight="1" thickBot="1" x14ac:dyDescent="0.7">
      <c r="B35" s="138" t="s">
        <v>32</v>
      </c>
      <c r="C35" s="139"/>
      <c r="D35" s="140">
        <f>SUM(D32+D34)</f>
        <v>4.9099901829069363</v>
      </c>
      <c r="E35" s="141"/>
      <c r="M35" s="14"/>
      <c r="N35" s="14"/>
    </row>
    <row r="36" spans="2:14" ht="26.25" customHeight="1" thickBot="1" x14ac:dyDescent="0.7">
      <c r="B36" s="142" t="s">
        <v>24</v>
      </c>
      <c r="C36" s="143"/>
      <c r="D36" s="144" t="str">
        <f>IF(D35=5,"ดีเยี่ยม",IF(D35&gt;=4,"ดีมาก",IF(D35&gt;=3,"ดี",IF(D35&gt;=2,"พอใช้",IF(D35&gt;=1,"ต้องปรับปรุง","ไม่มีการปฏิบัติตามมาตรฐาน")))))</f>
        <v>ดีมาก</v>
      </c>
      <c r="E36" s="145"/>
      <c r="M36" s="14"/>
      <c r="N36" s="14"/>
    </row>
    <row r="37" spans="2:14" ht="26.25" customHeight="1" x14ac:dyDescent="0.65">
      <c r="M37" s="14"/>
      <c r="N37" s="14"/>
    </row>
    <row r="38" spans="2:14" ht="26.25" customHeight="1" x14ac:dyDescent="0.65">
      <c r="B38" s="146" t="s">
        <v>43</v>
      </c>
      <c r="C38" s="147" t="s">
        <v>44</v>
      </c>
      <c r="D38" s="148"/>
      <c r="M38" s="14"/>
      <c r="N38" s="14"/>
    </row>
    <row r="39" spans="2:14" ht="26.25" customHeight="1" x14ac:dyDescent="0.65">
      <c r="B39" s="149">
        <v>1</v>
      </c>
      <c r="C39" s="150"/>
      <c r="D39" s="151"/>
      <c r="M39" s="14"/>
      <c r="N39" s="14"/>
    </row>
    <row r="40" spans="2:14" ht="26.25" customHeight="1" x14ac:dyDescent="0.65">
      <c r="B40" s="149">
        <v>2</v>
      </c>
      <c r="C40" s="150"/>
      <c r="D40" s="151"/>
    </row>
    <row r="41" spans="2:14" ht="26.25" customHeight="1" x14ac:dyDescent="0.65">
      <c r="B41" s="152">
        <v>3</v>
      </c>
      <c r="C41" s="150"/>
      <c r="D41" s="151"/>
    </row>
    <row r="42" spans="2:14" ht="26.25" customHeight="1" x14ac:dyDescent="0.65">
      <c r="B42" s="149">
        <v>4</v>
      </c>
      <c r="C42" s="153"/>
      <c r="D42" s="96"/>
    </row>
  </sheetData>
  <mergeCells count="39">
    <mergeCell ref="A1:L1"/>
    <mergeCell ref="H27:K27"/>
    <mergeCell ref="F23:K23"/>
    <mergeCell ref="I9:K9"/>
    <mergeCell ref="J11:K11"/>
    <mergeCell ref="I12:K12"/>
    <mergeCell ref="H19:K19"/>
    <mergeCell ref="J20:K20"/>
    <mergeCell ref="A2:L2"/>
    <mergeCell ref="A3:L3"/>
    <mergeCell ref="A4:A5"/>
    <mergeCell ref="B4:B5"/>
    <mergeCell ref="C4:K4"/>
    <mergeCell ref="L4:L5"/>
    <mergeCell ref="M4:M5"/>
    <mergeCell ref="B30:E30"/>
    <mergeCell ref="B31:C31"/>
    <mergeCell ref="D31:E31"/>
    <mergeCell ref="B32:C32"/>
    <mergeCell ref="D32:E32"/>
    <mergeCell ref="I21:K21"/>
    <mergeCell ref="F7:K7"/>
    <mergeCell ref="H8:K8"/>
    <mergeCell ref="F10:K10"/>
    <mergeCell ref="F14:K14"/>
    <mergeCell ref="E15:K15"/>
    <mergeCell ref="J18:K18"/>
    <mergeCell ref="H28:K28"/>
    <mergeCell ref="H25:K25"/>
    <mergeCell ref="H26:K26"/>
    <mergeCell ref="C38:D38"/>
    <mergeCell ref="B36:C36"/>
    <mergeCell ref="D36:E36"/>
    <mergeCell ref="B33:C33"/>
    <mergeCell ref="D33:E33"/>
    <mergeCell ref="B34:C34"/>
    <mergeCell ref="D34:E34"/>
    <mergeCell ref="B35:C35"/>
    <mergeCell ref="D35:E35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ห้องอาจารย์</vt:lpstr>
      <vt:lpstr>คะแนนรวมห้องอาจารย์</vt:lpstr>
      <vt:lpstr>ห้องคณบดี</vt:lpstr>
      <vt:lpstr>พื้นที่ส่วนกลาง</vt:lpstr>
      <vt:lpstr>คะแนนสรุปพื้นที่ส่วนกลาง</vt:lpstr>
    </vt:vector>
  </TitlesOfParts>
  <Company>OD Walailak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Lakkhana  Samaeng</dc:creator>
  <cp:lastModifiedBy>Walailak University</cp:lastModifiedBy>
  <dcterms:created xsi:type="dcterms:W3CDTF">2018-03-14T03:59:17Z</dcterms:created>
  <dcterms:modified xsi:type="dcterms:W3CDTF">2019-02-14T02:54:40Z</dcterms:modified>
</cp:coreProperties>
</file>